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5" windowWidth="19425" windowHeight="11025" activeTab="3"/>
  </bookViews>
  <sheets>
    <sheet name="Total Anlæg" sheetId="1" r:id="rId1"/>
    <sheet name="1 Økonomi og Erhverv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s-indtægter" sheetId="2" r:id="rId7"/>
    <sheet name="Bolig-erhverv-udstykning" sheetId="4" r:id="rId8"/>
  </sheets>
  <calcPr calcId="152511"/>
</workbook>
</file>

<file path=xl/calcChain.xml><?xml version="1.0" encoding="utf-8"?>
<calcChain xmlns="http://schemas.openxmlformats.org/spreadsheetml/2006/main">
  <c r="F13" i="5" l="1"/>
  <c r="G37" i="3" l="1"/>
  <c r="I33" i="3"/>
  <c r="I32" i="3"/>
  <c r="I31" i="3"/>
  <c r="I29" i="3"/>
  <c r="I26" i="3"/>
  <c r="I25" i="3"/>
  <c r="I24" i="3"/>
  <c r="I23" i="3"/>
  <c r="I22" i="3"/>
  <c r="I21" i="3"/>
  <c r="H21" i="3"/>
  <c r="H22" i="3"/>
  <c r="H23" i="3"/>
  <c r="H24" i="3"/>
  <c r="H25" i="3"/>
  <c r="H26" i="3"/>
  <c r="I20" i="3"/>
  <c r="I19" i="3"/>
  <c r="I18" i="3"/>
  <c r="I17" i="3"/>
  <c r="H19" i="3"/>
  <c r="H18" i="3"/>
  <c r="H17" i="3"/>
  <c r="I15" i="3"/>
  <c r="I14" i="3"/>
  <c r="I13" i="3"/>
  <c r="I12" i="3"/>
  <c r="I11" i="3"/>
  <c r="I10" i="3"/>
  <c r="I9" i="3"/>
  <c r="H9" i="3"/>
  <c r="H10" i="3"/>
  <c r="H11" i="3"/>
  <c r="H12" i="3"/>
  <c r="H13" i="3"/>
  <c r="H14" i="3"/>
  <c r="H15" i="3"/>
  <c r="I8" i="3"/>
  <c r="I17" i="7" l="1"/>
  <c r="H27" i="8" l="1"/>
  <c r="G41" i="8"/>
  <c r="H24" i="8"/>
  <c r="I16" i="6" l="1"/>
  <c r="H15" i="6"/>
  <c r="H9" i="2" l="1"/>
  <c r="H10" i="2"/>
  <c r="H11" i="2"/>
  <c r="H12" i="2"/>
  <c r="H14" i="2"/>
  <c r="H21" i="2"/>
  <c r="H17" i="2"/>
  <c r="H18" i="2"/>
  <c r="H19" i="2"/>
  <c r="H20" i="2"/>
  <c r="H46" i="4"/>
  <c r="H15" i="5" l="1"/>
  <c r="E21" i="4" l="1"/>
  <c r="F21" i="4"/>
  <c r="G21" i="4"/>
  <c r="H21" i="4"/>
  <c r="I21" i="4"/>
  <c r="D21" i="4"/>
  <c r="H27" i="4" l="1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E46" i="4"/>
  <c r="F46" i="4"/>
  <c r="F48" i="4" s="1"/>
  <c r="G46" i="4"/>
  <c r="I46" i="4"/>
  <c r="D46" i="4"/>
  <c r="D48" i="4" s="1"/>
  <c r="D24" i="2"/>
  <c r="H13" i="2"/>
  <c r="H15" i="2"/>
  <c r="H16" i="2"/>
  <c r="H8" i="2"/>
  <c r="F24" i="2"/>
  <c r="G24" i="2"/>
  <c r="E24" i="2"/>
  <c r="H9" i="5"/>
  <c r="H8" i="5"/>
  <c r="H10" i="5"/>
  <c r="H11" i="5"/>
  <c r="H12" i="5"/>
  <c r="H13" i="5"/>
  <c r="H14" i="5"/>
  <c r="H16" i="5"/>
  <c r="H17" i="5"/>
  <c r="H7" i="5"/>
  <c r="E20" i="5"/>
  <c r="F20" i="5"/>
  <c r="G20" i="5"/>
  <c r="I20" i="5"/>
  <c r="D20" i="5"/>
  <c r="H8" i="7"/>
  <c r="H9" i="7"/>
  <c r="H10" i="7"/>
  <c r="H11" i="7"/>
  <c r="H12" i="7"/>
  <c r="H13" i="7"/>
  <c r="H7" i="7"/>
  <c r="E17" i="7"/>
  <c r="F17" i="7"/>
  <c r="G17" i="7"/>
  <c r="D17" i="7"/>
  <c r="H8" i="3"/>
  <c r="H16" i="3"/>
  <c r="H20" i="3"/>
  <c r="H27" i="3"/>
  <c r="H28" i="3"/>
  <c r="H29" i="3"/>
  <c r="H30" i="3"/>
  <c r="H31" i="3"/>
  <c r="H32" i="3"/>
  <c r="H33" i="3"/>
  <c r="H7" i="3"/>
  <c r="E37" i="3"/>
  <c r="F37" i="3"/>
  <c r="I37" i="3"/>
  <c r="D37" i="3"/>
  <c r="H8" i="6"/>
  <c r="I8" i="6" s="1"/>
  <c r="H9" i="6"/>
  <c r="H10" i="6"/>
  <c r="H11" i="6"/>
  <c r="H12" i="6"/>
  <c r="H13" i="6"/>
  <c r="H14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7" i="6"/>
  <c r="I7" i="6" s="1"/>
  <c r="E62" i="6"/>
  <c r="F62" i="6"/>
  <c r="G62" i="6"/>
  <c r="I62" i="6"/>
  <c r="D62" i="6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5" i="8"/>
  <c r="H26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D41" i="8"/>
  <c r="E41" i="8"/>
  <c r="F41" i="8"/>
  <c r="H37" i="3" l="1"/>
  <c r="H24" i="2"/>
  <c r="H17" i="7"/>
  <c r="H20" i="5"/>
  <c r="H48" i="4"/>
  <c r="H62" i="6"/>
  <c r="H41" i="8"/>
  <c r="G48" i="4"/>
  <c r="E48" i="4"/>
  <c r="I41" i="8" l="1"/>
  <c r="I12" i="1" l="1"/>
  <c r="I11" i="1" l="1"/>
  <c r="I10" i="1"/>
  <c r="I9" i="1"/>
  <c r="I8" i="1"/>
  <c r="I6" i="1"/>
  <c r="I7" i="1"/>
  <c r="D6" i="1"/>
  <c r="I14" i="1" l="1"/>
  <c r="D11" i="1"/>
  <c r="E11" i="1"/>
  <c r="F11" i="1"/>
  <c r="G11" i="1"/>
  <c r="D10" i="1"/>
  <c r="E10" i="1"/>
  <c r="F10" i="1"/>
  <c r="G10" i="1"/>
  <c r="D9" i="1"/>
  <c r="E9" i="1"/>
  <c r="F9" i="1"/>
  <c r="G9" i="1"/>
  <c r="D8" i="1"/>
  <c r="E8" i="1"/>
  <c r="F8" i="1"/>
  <c r="G8" i="1"/>
  <c r="D7" i="1"/>
  <c r="E7" i="1"/>
  <c r="F7" i="1"/>
  <c r="G7" i="1"/>
  <c r="E6" i="1"/>
  <c r="F6" i="1"/>
  <c r="G6" i="1"/>
  <c r="D12" i="1" l="1"/>
  <c r="D14" i="1" s="1"/>
  <c r="E12" i="1"/>
  <c r="E14" i="1" s="1"/>
  <c r="G12" i="1"/>
  <c r="G14" i="1" s="1"/>
  <c r="F12" i="1"/>
  <c r="F14" i="1" s="1"/>
  <c r="H7" i="1"/>
  <c r="H8" i="1"/>
  <c r="H11" i="1"/>
  <c r="H10" i="1"/>
  <c r="H9" i="1"/>
  <c r="H6" i="1"/>
  <c r="H12" i="1" l="1"/>
  <c r="H14" i="1" s="1"/>
</calcChain>
</file>

<file path=xl/sharedStrings.xml><?xml version="1.0" encoding="utf-8"?>
<sst xmlns="http://schemas.openxmlformats.org/spreadsheetml/2006/main" count="620" uniqueCount="433">
  <si>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</si>
  <si>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</si>
  <si>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</si>
  <si>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</si>
  <si>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</si>
  <si>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</si>
  <si>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</si>
  <si>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</si>
  <si>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</si>
  <si>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</si>
  <si>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</si>
  <si>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</si>
  <si>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</si>
  <si>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</si>
  <si>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</si>
  <si>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</si>
  <si>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</si>
  <si>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</si>
  <si>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</si>
  <si>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</si>
  <si>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</si>
  <si>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</si>
  <si>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</si>
  <si>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</si>
  <si>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</si>
  <si>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</si>
  <si>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</si>
  <si>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</si>
  <si>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</si>
  <si>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Bolig/erhverv - udstykning</t>
  </si>
  <si>
    <t>Total anlæg</t>
  </si>
  <si>
    <t xml:space="preserve">Forventet </t>
  </si>
  <si>
    <t>Status</t>
  </si>
  <si>
    <t>005839</t>
  </si>
  <si>
    <t>Salg af ejd til selskaber under Varde Forsyning A/S</t>
  </si>
  <si>
    <t>010840</t>
  </si>
  <si>
    <t>013840</t>
  </si>
  <si>
    <t>013874</t>
  </si>
  <si>
    <t>205840</t>
  </si>
  <si>
    <t>Energibesparende foranstaltninger - Materielgårde</t>
  </si>
  <si>
    <t>301840</t>
  </si>
  <si>
    <t>514840</t>
  </si>
  <si>
    <t>532840</t>
  </si>
  <si>
    <t>650813</t>
  </si>
  <si>
    <t>Projekt 7-2, Bytoften</t>
  </si>
  <si>
    <t>651801</t>
  </si>
  <si>
    <t>651807</t>
  </si>
  <si>
    <t>Standardisering af infrastruktur</t>
  </si>
  <si>
    <t>662850</t>
  </si>
  <si>
    <t>Fortællinger i "Naturpark Vesterhavet" - Nordea</t>
  </si>
  <si>
    <t>301876</t>
  </si>
  <si>
    <t>301881</t>
  </si>
  <si>
    <t>375801</t>
  </si>
  <si>
    <t>Ungdomshus</t>
  </si>
  <si>
    <t>513829</t>
  </si>
  <si>
    <t>Tistrup Børnehave</t>
  </si>
  <si>
    <t>514812</t>
  </si>
  <si>
    <t>015828</t>
  </si>
  <si>
    <t>Områdefornyelse Varde midtby - Kulturspinderiet</t>
  </si>
  <si>
    <t>350850</t>
  </si>
  <si>
    <t>Ny bogbus</t>
  </si>
  <si>
    <t>018829</t>
  </si>
  <si>
    <t>Servicearealer, Helle Plejecenter Starup</t>
  </si>
  <si>
    <t>559820</t>
  </si>
  <si>
    <t>002001</t>
  </si>
  <si>
    <t>Fælles udgifter og indtægter</t>
  </si>
  <si>
    <t>Sofievej, Sig</t>
  </si>
  <si>
    <t>002836</t>
  </si>
  <si>
    <t>Kastanjevangen i Sig</t>
  </si>
  <si>
    <t>Egedalen, Ansager</t>
  </si>
  <si>
    <t>Degnevænget, Tistrup</t>
  </si>
  <si>
    <t>Skovkanten, Ølgod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</si>
  <si>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</si>
  <si>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</si>
  <si>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</si>
  <si>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</si>
  <si>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</si>
  <si>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</si>
  <si>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</si>
  <si>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</si>
  <si>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</si>
  <si>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018834</t>
  </si>
  <si>
    <t>005846</t>
  </si>
  <si>
    <t>Køb af Slotsgade 17, Varde - Den gl. Handelsskole</t>
  </si>
  <si>
    <t>005849</t>
  </si>
  <si>
    <t>Køb af Jord i Årre - Årre ny børnehave</t>
  </si>
  <si>
    <t>010807</t>
  </si>
  <si>
    <t xml:space="preserve">Vedligeholdelse af kommunale bygninger - Central Pulje </t>
  </si>
  <si>
    <t>013892</t>
  </si>
  <si>
    <t>Salg af Slotsgade 5, Varde</t>
  </si>
  <si>
    <t>550840</t>
  </si>
  <si>
    <t>650816</t>
  </si>
  <si>
    <t xml:space="preserve">Plan og Teknik </t>
  </si>
  <si>
    <t>Økonomi og Erhverv</t>
  </si>
  <si>
    <t>301853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</si>
  <si>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</si>
  <si>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</si>
  <si>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</si>
  <si>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</si>
  <si>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Etablering af parkeringsplads ved Hybenbo</t>
  </si>
  <si>
    <t>482850</t>
  </si>
  <si>
    <t xml:space="preserve">Træningsfaciliteter på plejecentrene </t>
  </si>
  <si>
    <t>002904</t>
  </si>
  <si>
    <t>015818</t>
  </si>
  <si>
    <t>015819</t>
  </si>
  <si>
    <t>Landsbyfornyelse 2015</t>
  </si>
  <si>
    <t>015820</t>
  </si>
  <si>
    <t>Landsbyfornyelse 2014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</si>
  <si>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</si>
  <si>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</si>
  <si>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</si>
  <si>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</si>
  <si>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</si>
  <si>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</si>
  <si>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015826</t>
  </si>
  <si>
    <t>Shellgrundens offentlige del - opholdstorv ned til Varde Å</t>
  </si>
  <si>
    <t>015830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</si>
  <si>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</si>
  <si>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</si>
  <si>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</si>
  <si>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</si>
  <si>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</si>
  <si>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</si>
  <si>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</si>
  <si>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</si>
  <si>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015861</t>
  </si>
  <si>
    <t>020866</t>
  </si>
  <si>
    <t>Naturcenter Blaavand</t>
  </si>
  <si>
    <t>050810</t>
  </si>
  <si>
    <t>Midler til projekter inden for Grøn vækst puljen</t>
  </si>
  <si>
    <t>050830</t>
  </si>
  <si>
    <t>Projekt - Naturpak vesterhavet</t>
  </si>
  <si>
    <t>050835</t>
  </si>
  <si>
    <t>070820</t>
  </si>
  <si>
    <t>070830</t>
  </si>
  <si>
    <t>HolmeÅ - genopretning</t>
  </si>
  <si>
    <t>211840</t>
  </si>
  <si>
    <t>Energibesparende foranst. - Gadebelysning</t>
  </si>
  <si>
    <t>222822</t>
  </si>
  <si>
    <t>222823</t>
  </si>
  <si>
    <t>Cykelsti langs Fåborgvej mellem Fåborg og Agerbæk</t>
  </si>
  <si>
    <t>Projektændring, adgangsvej til ny grusgrav i Kjelst</t>
  </si>
  <si>
    <t>222874</t>
  </si>
  <si>
    <t xml:space="preserve">Varde Bymidte </t>
  </si>
  <si>
    <t>222875</t>
  </si>
  <si>
    <t>Cykelsti Nymindegabvej</t>
  </si>
  <si>
    <t>222898</t>
  </si>
  <si>
    <t>222908</t>
  </si>
  <si>
    <t>222913</t>
  </si>
  <si>
    <t>Cykelsti Toftnæs-Alslev</t>
  </si>
  <si>
    <t>222914</t>
  </si>
  <si>
    <t>222916</t>
  </si>
  <si>
    <t>Renovering af Blåvandvej</t>
  </si>
  <si>
    <t>222917</t>
  </si>
  <si>
    <t>222919</t>
  </si>
  <si>
    <t xml:space="preserve">Cykelparkering </t>
  </si>
  <si>
    <t>222921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</si>
  <si>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</si>
  <si>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</si>
  <si>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</si>
  <si>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</si>
  <si>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</si>
  <si>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</si>
  <si>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</si>
  <si>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</si>
  <si>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</si>
  <si>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Energibesp. foranst. - Fælles for energikonti</t>
  </si>
  <si>
    <t>Energibesp.foranst. - Andre faste ejendomme</t>
  </si>
  <si>
    <t>013865</t>
  </si>
  <si>
    <t>Salg af tandklinikker i Agerbæk og Ølgod</t>
  </si>
  <si>
    <t>Energibesparende foranstaltninger - skolerne</t>
  </si>
  <si>
    <t>318840</t>
  </si>
  <si>
    <t>350840</t>
  </si>
  <si>
    <t>Energibesparende foranst. - Biblioteker</t>
  </si>
  <si>
    <t>375840</t>
  </si>
  <si>
    <t>Energibesparende foranst. - Fritidsaktiviteter</t>
  </si>
  <si>
    <t>Engergibesp. foranst. - Integrerede daginstitutioner</t>
  </si>
  <si>
    <t>Energibesparende foranst. - Ældreboliger</t>
  </si>
  <si>
    <t>Energibesparende foranst.  - botilbud til længerevarende ophold</t>
  </si>
  <si>
    <t>Køb og renoveringn af bygninger 5,1 BCV</t>
  </si>
  <si>
    <t>650840</t>
  </si>
  <si>
    <t>Energibesparende foranst. - Rådhuse</t>
  </si>
  <si>
    <t>015840</t>
  </si>
  <si>
    <t>Områdefornyelse Varde Midtby - Storegades forskøn.</t>
  </si>
  <si>
    <t>020867</t>
  </si>
  <si>
    <t>Bygning af orangeri i Tambours Have</t>
  </si>
  <si>
    <t>301887</t>
  </si>
  <si>
    <t>301889</t>
  </si>
  <si>
    <t>Renovering af Brorsonskolen</t>
  </si>
  <si>
    <t>301890</t>
  </si>
  <si>
    <t>Starup Skole - udskiftning af tag</t>
  </si>
  <si>
    <t>002906</t>
  </si>
  <si>
    <t>Del af matr.1 hg Kirkegårde, Ved Skolelunden, Næsbj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</si>
  <si>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</si>
  <si>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</si>
  <si>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</si>
  <si>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</si>
  <si>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</si>
  <si>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</si>
  <si>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015842</t>
  </si>
  <si>
    <t>010107-       300417</t>
  </si>
  <si>
    <t>Regnskab 2017</t>
  </si>
  <si>
    <t>005847</t>
  </si>
  <si>
    <t>Salg af lille areal Søndergade/Odensvej, matr nr. 8 bæ</t>
  </si>
  <si>
    <t>005852</t>
  </si>
  <si>
    <t>Salg af del af Aavej 3A, Varde</t>
  </si>
  <si>
    <t>005853</t>
  </si>
  <si>
    <t>Salg af matr. 9d Tarp by, Tarpvej 155, Lunde</t>
  </si>
  <si>
    <t>013898</t>
  </si>
  <si>
    <t>Salg af Storegade 53, Agerbæk - gammel materielgård</t>
  </si>
  <si>
    <t>013899</t>
  </si>
  <si>
    <t>Nedrivning af Løkkevang 16, Ølgod</t>
  </si>
  <si>
    <t>013900</t>
  </si>
  <si>
    <t>Køb af Torvet 14, lejlighed st. tv., Ølgod</t>
  </si>
  <si>
    <t>013901</t>
  </si>
  <si>
    <t>Salg af Østergade 3, Lunde</t>
  </si>
  <si>
    <t>020868</t>
  </si>
  <si>
    <t>Cykellegebane</t>
  </si>
  <si>
    <t>095825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</si>
  <si>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</si>
  <si>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</si>
  <si>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</si>
  <si>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</si>
  <si>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</si>
  <si>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</si>
  <si>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015827</t>
  </si>
  <si>
    <t>Byfornyelse Byudvikling - Ordinær byfornyelse - 2017</t>
  </si>
  <si>
    <t>Områdefornyelse Varde Midtby - Forskønnelse af gader, veje, stier, m.v.</t>
  </si>
  <si>
    <t>Bygningsfornyelse Varde Midtby - del af byforny.projekt</t>
  </si>
  <si>
    <t>015862</t>
  </si>
  <si>
    <t>Bygningsfornyelse Varde Midtby - 2016 - Del af projekt</t>
  </si>
  <si>
    <t>053840</t>
  </si>
  <si>
    <t>Køb af skovareal ved Skadehøjvej</t>
  </si>
  <si>
    <t>070850</t>
  </si>
  <si>
    <t>Oprensning af okkerbassiner</t>
  </si>
  <si>
    <t>Trafiksikkerhedsprojekter</t>
  </si>
  <si>
    <t>222920</t>
  </si>
  <si>
    <t>Cykelstisystemer til naturområderne</t>
  </si>
  <si>
    <t>Cykelsti i samarbejde med Ringkøbing-Skjern kommune</t>
  </si>
  <si>
    <t>222922</t>
  </si>
  <si>
    <t>Thyrasvejs forlængelse til Yderikvej, Tistrup</t>
  </si>
  <si>
    <t>Cykelsti-Fra Janderup til Kærup</t>
  </si>
  <si>
    <t>Cykelsti - mellem Næsbjerg og Nordenskov - 1. etape</t>
  </si>
  <si>
    <t>Cykelsti - Ansagervej ved Skovlund</t>
  </si>
  <si>
    <t>301888</t>
  </si>
  <si>
    <t>Renovering- og anlægspulje skoler og dagtilbud (2017)</t>
  </si>
  <si>
    <t>Årre Børnecenter</t>
  </si>
  <si>
    <t xml:space="preserve">Idrætsfaciliteter ved Lykkegårdsskolen </t>
  </si>
  <si>
    <t>360817</t>
  </si>
  <si>
    <t>Tirpitz - Udstilling</t>
  </si>
  <si>
    <t>Rønrøgel, Nordenskov</t>
  </si>
  <si>
    <t>Åbrinken, etape 4, Varde</t>
  </si>
  <si>
    <t>Hjørngårdsvej, Kvong</t>
  </si>
  <si>
    <t>Amalievej, Sig</t>
  </si>
  <si>
    <t>1. etape ved Bymarken - Janderup rest 7 grunde</t>
  </si>
  <si>
    <t>Køb af 7 ha jord i Varde Syd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</si>
  <si>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</si>
  <si>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</si>
  <si>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</si>
  <si>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</si>
  <si>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</si>
  <si>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</si>
  <si>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</si>
  <si>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</si>
  <si>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</si>
  <si>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Etablering af sti langs Roustvej, Varde Syd</t>
  </si>
  <si>
    <t>Økonomiudvalget</t>
  </si>
  <si>
    <t>010816</t>
  </si>
  <si>
    <t>Bygemodninger, bolig- og erhvervsformål</t>
  </si>
  <si>
    <t>Tilslutningsbidrag</t>
  </si>
  <si>
    <t>Total</t>
  </si>
  <si>
    <t>Budgetopfølgning pr. 31.08.2017 Anlæg</t>
  </si>
  <si>
    <t>Anlægsudgifter pr. 08.08.2017</t>
  </si>
  <si>
    <t>010107-       311217</t>
  </si>
  <si>
    <t>010107-080817</t>
  </si>
  <si>
    <t>08.08.17</t>
  </si>
  <si>
    <t>005854</t>
  </si>
  <si>
    <t>Salg af matr. Nr. 26g, Varde Markjorder, Gl. Kærvej</t>
  </si>
  <si>
    <t>010843</t>
  </si>
  <si>
    <t>Energibesp.foranst. - Tilskud til energibesparelser - 2013</t>
  </si>
  <si>
    <t>376840</t>
  </si>
  <si>
    <t>Energibesparende foranst.-Ungdomsskolevirksomhed</t>
  </si>
  <si>
    <t>Ansager kanal Sti og Stemmeværkspladsen</t>
  </si>
  <si>
    <t>Passage ved Plantagevej, Varde</t>
  </si>
  <si>
    <t xml:space="preserve">Cykelsti Hodde-Tistrup 1. og 2. etape </t>
  </si>
  <si>
    <t xml:space="preserve">Renovering af broer </t>
  </si>
  <si>
    <t>Cykelsti - Tarmvej mellem Ølgod og Ådumvej</t>
  </si>
  <si>
    <t>Cykelsti-Ringkøbingvej fra Campus til Stilbjergvej</t>
  </si>
  <si>
    <t>Lykkesgårdskolen - renovering og nybyggeri</t>
  </si>
  <si>
    <t>301893</t>
  </si>
  <si>
    <t>Salg af Billum Skole</t>
  </si>
  <si>
    <t>360818</t>
  </si>
  <si>
    <t>Tilskud til Varde Museum til flytning af magasiner</t>
  </si>
  <si>
    <t>Rønnehaven, Nordenskov</t>
  </si>
  <si>
    <t>Frejasvej - Etape 2, Oksbøl</t>
  </si>
  <si>
    <t>Jeppe Skovgaards Vej, Varde</t>
  </si>
  <si>
    <t>002909</t>
  </si>
  <si>
    <t>003839</t>
  </si>
  <si>
    <t>Varde Torv - Forskønnelse af torve, pladser, opholdsarealer</t>
  </si>
  <si>
    <t>530832</t>
  </si>
  <si>
    <t>Køkkenrenov. på Carolineparken, Varde</t>
  </si>
  <si>
    <t>018836</t>
  </si>
  <si>
    <t>018837</t>
  </si>
  <si>
    <t>018838</t>
  </si>
  <si>
    <t>018842</t>
  </si>
  <si>
    <t>018843</t>
  </si>
  <si>
    <t>018854</t>
  </si>
  <si>
    <t>Ombygning Krogen 7, Varde</t>
  </si>
  <si>
    <t>Nedbrydning af Hovedbygning - Thueslund</t>
  </si>
  <si>
    <t>Afventer</t>
  </si>
  <si>
    <t>De 822.304 kr. er kommunens medfinansiering</t>
  </si>
  <si>
    <t>Der forventes væsentlig overførsel til 2018</t>
  </si>
  <si>
    <t>Usikkerhed omkring opstartstidspunkt</t>
  </si>
  <si>
    <t>28.08.17</t>
  </si>
  <si>
    <t>Anlægsudgifter pr. 28.08.2017</t>
  </si>
  <si>
    <t>15.08.2017</t>
  </si>
  <si>
    <t>15.08.17</t>
  </si>
  <si>
    <t>Anlægsudgifter pr. 15.08.2017</t>
  </si>
  <si>
    <t>Afsluttes i 2017</t>
  </si>
  <si>
    <t>Afsluttes i 2018</t>
  </si>
  <si>
    <t>Afsluttet</t>
  </si>
  <si>
    <t>Igangværende</t>
  </si>
  <si>
    <t>Igangværende fortsætter i 2018</t>
  </si>
  <si>
    <t>Afsluttes i 2017. Midler er overført til museum</t>
  </si>
  <si>
    <t>Igangværende fortsætter i 2018 - Mangler refusion fra Staten</t>
  </si>
  <si>
    <t xml:space="preserve">Renoveringsarbejder i gang </t>
  </si>
  <si>
    <t>Afsluttes 2017</t>
  </si>
  <si>
    <t>Foreslås anvendt til rydningd af klitområderne ved Blåvand og Vejers</t>
  </si>
  <si>
    <t>Aflønning til sekreatiats funktion for Naturparken</t>
  </si>
  <si>
    <t>Tre projekter er gennemført 16/17 yderligere to forventes påbegyndt i 17</t>
  </si>
  <si>
    <t>Etablering af formidling og infomationhus mangler af bliver gennemørt. Er i gangsat</t>
  </si>
  <si>
    <t>Afventer VVM godkendelse og fonding</t>
  </si>
  <si>
    <t>Afventer myndighedsgodkendelser</t>
  </si>
  <si>
    <t>Afventer skolestruktur/ovf rest</t>
  </si>
  <si>
    <t>Uforbrugte midler</t>
  </si>
  <si>
    <t>5 års gennemgang oktober 2017</t>
  </si>
  <si>
    <t>Er i dialog med BaneDanmark</t>
  </si>
  <si>
    <t>Færdiggørelse af stiprojekt</t>
  </si>
  <si>
    <t>Afsluttet med underskud</t>
  </si>
  <si>
    <t>mangler beplantning</t>
  </si>
  <si>
    <t>Følger brorenoveringsplanen</t>
  </si>
  <si>
    <t>Afsluttet Afventer tilskud</t>
  </si>
  <si>
    <t>Overføres til 2018</t>
  </si>
  <si>
    <t>Projektering</t>
  </si>
  <si>
    <t>Nyt udbud p.g.a. projektændringer</t>
  </si>
  <si>
    <t>Agerbæk, Næsbjerg, Nordenskov og Varde</t>
  </si>
  <si>
    <t>Forventes forbrugt på seperatkloakering i 2017</t>
  </si>
  <si>
    <t>Planlægges</t>
  </si>
  <si>
    <t>Fortsætter i 2018</t>
  </si>
  <si>
    <t>Afventer slutregninger</t>
  </si>
  <si>
    <t>002908</t>
  </si>
  <si>
    <t>1. etape ved Bymnarken Janderup</t>
  </si>
  <si>
    <t>Tilgodehavende afregnes primo 2018</t>
  </si>
  <si>
    <t>Forventes afsluttet 2017</t>
  </si>
  <si>
    <t xml:space="preserve">Nybygning af toiletbygning i Varde Godkendt budg. 2015 </t>
  </si>
  <si>
    <t>Pleje af fredninger - forundersøgelser og plejeforanst.</t>
  </si>
  <si>
    <t>Varde Midtby - Programudarbejdelse m.v.</t>
  </si>
  <si>
    <t>Anlægsudgifter pr. 30.08.2017</t>
  </si>
  <si>
    <t>30.08.17</t>
  </si>
  <si>
    <t>Igangværende, afventer</t>
  </si>
  <si>
    <t xml:space="preserve">Afsluttet </t>
  </si>
  <si>
    <t>Bruges på vedligeholdelsesarbejder i 2017</t>
  </si>
  <si>
    <t>Dækkes af pulje energibespar. Foranstaltning</t>
  </si>
  <si>
    <t>Pulje til bygninger/ældreboliger - som skal afvikles</t>
  </si>
  <si>
    <t>Bruges efter behov</t>
  </si>
  <si>
    <t>Torvet 14 solgt i 2017 - afsluttes i 2017</t>
  </si>
  <si>
    <t>Pågår</t>
  </si>
  <si>
    <t xml:space="preserve">Igangsættes/afsluttes 2017 - mangler tilskud </t>
  </si>
  <si>
    <t>Pulje energibespar. Foranstaltninger</t>
  </si>
  <si>
    <t>Bedlæggelse af brandhaner</t>
  </si>
  <si>
    <t>Kontakt til Sydvestjysk Brandvæsen</t>
  </si>
  <si>
    <t>Energibesparende foranstaltninger - idrætsfac for børn og unge</t>
  </si>
  <si>
    <t>Afklaring omkring oktober 2017</t>
  </si>
  <si>
    <t>Enkelte udeståender, afsluttes i 2017</t>
  </si>
  <si>
    <t>afsluttet</t>
  </si>
  <si>
    <t>31.08.2017</t>
  </si>
  <si>
    <t>Forventes afsluttet i 2017</t>
  </si>
  <si>
    <t>Blåbjerg Plejecenters køkken - inkl. tilskud</t>
  </si>
  <si>
    <t>Budget på 924.773 kr. både i udgift og indtægt</t>
  </si>
  <si>
    <t>Afsluttet i 2017</t>
  </si>
  <si>
    <t xml:space="preserve"> </t>
  </si>
  <si>
    <t>Anlægsudgifter pr. 31.08.2017</t>
  </si>
  <si>
    <t>Handicapboliger Løkkevang, Ølgod</t>
  </si>
  <si>
    <t>Multisal og kombibiliotek vedr Agerbæk skole</t>
  </si>
  <si>
    <t>301080</t>
  </si>
  <si>
    <t>Budgetkonto - Drift</t>
  </si>
  <si>
    <t>301080-09</t>
  </si>
  <si>
    <t>Vestervold - Renovering af toiletter - Drift</t>
  </si>
  <si>
    <t>301080-15</t>
  </si>
  <si>
    <t>Kastanjehaven - Retablering af adgangsvej til p-plads - Drift</t>
  </si>
  <si>
    <t>301080-16</t>
  </si>
  <si>
    <t>Årre skole - Ændring af ventilationsanlæg - Drift</t>
  </si>
  <si>
    <t>301080-18</t>
  </si>
  <si>
    <t>Agerbæk-Starup skole - Renovering af hjemkundsskab - Drift</t>
  </si>
  <si>
    <t>301080-25</t>
  </si>
  <si>
    <t>Ansager - Skole udskiftning af gulve - Drift</t>
  </si>
  <si>
    <t>301080-27</t>
  </si>
  <si>
    <t>Årre børnehave - Sikring af legeplads - Drift</t>
  </si>
  <si>
    <t>Renovering - Budget konto</t>
  </si>
  <si>
    <t>301881-29</t>
  </si>
  <si>
    <t>Børneuniverset - Udbedring af fugt i kælder</t>
  </si>
  <si>
    <t>301881-35</t>
  </si>
  <si>
    <t>Agerbæk skole - Renovering af P-plads</t>
  </si>
  <si>
    <t>301881-38</t>
  </si>
  <si>
    <t>Sønderalle, Etablering af vuggestuepladser</t>
  </si>
  <si>
    <t>301887-11</t>
  </si>
  <si>
    <t>Agerbæk skole - Nye Tæpper</t>
  </si>
  <si>
    <t>301887-12</t>
  </si>
  <si>
    <t>Agerbæk-Starup skole - Stiforbindelse ml. skole og børnehave</t>
  </si>
  <si>
    <t>301887-14</t>
  </si>
  <si>
    <t>Brorsonskolen - Etablering af toiletter i Vaskerum</t>
  </si>
  <si>
    <t>301887-25</t>
  </si>
  <si>
    <t>Tistrup - Etablering af Borgerforenings legeplads</t>
  </si>
  <si>
    <t>301887-26</t>
  </si>
  <si>
    <t>Blåvandshuk skole - Renovering af toiletter</t>
  </si>
  <si>
    <t>301887-27</t>
  </si>
  <si>
    <t>Blåvandshuk skole - Udskiftning af gulv i gang</t>
  </si>
  <si>
    <t>Projektet afventer vedtagelse af budget 2018</t>
  </si>
  <si>
    <t>Projektet forventes afsluttet i 2017</t>
  </si>
  <si>
    <t>Projektet er afsluttet</t>
  </si>
  <si>
    <t xml:space="preserve">Projektet er afsluttet </t>
  </si>
  <si>
    <t>Projektet er afsluttet - afregning mangler</t>
  </si>
  <si>
    <t>Projektet forventes påbegyndt i 2018, i forbindelse med renovering af skolen</t>
  </si>
  <si>
    <t>Forventet afsluttet 2017</t>
  </si>
  <si>
    <t>Projektet forventes udført i 2017</t>
  </si>
  <si>
    <t>Afsluttes 2017 endelig regninger mangler</t>
  </si>
  <si>
    <t>31.08.17</t>
  </si>
  <si>
    <t>Køb af servicearealer, Baunbo, Lunde</t>
  </si>
  <si>
    <t>Ældrecentret Hybenbo i Årre</t>
  </si>
  <si>
    <t xml:space="preserve">Ombygning af Dalgasvej 35 - til Psykiatrien </t>
  </si>
  <si>
    <t>Mindreforbruget skyldes tilskud fra energipuljen</t>
  </si>
  <si>
    <t>Afventer nærmere undersøgelser</t>
  </si>
  <si>
    <t>Igangsættes i løbet af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</si>
</sst>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####"/>
  </numFmts>
  <fonts count="40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167">
    <xf numFmtId="0" fontId="0" fillId="0" borderId="0"/>
    <xf numFmtId="0" fontId="17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21" applyNumberFormat="0" applyAlignment="0" applyProtection="0"/>
    <xf numFmtId="0" fontId="31" fillId="8" borderId="22" applyNumberFormat="0" applyAlignment="0" applyProtection="0"/>
    <xf numFmtId="0" fontId="32" fillId="8" borderId="21" applyNumberFormat="0" applyAlignment="0" applyProtection="0"/>
    <xf numFmtId="0" fontId="33" fillId="0" borderId="23" applyNumberFormat="0" applyFill="0" applyAlignment="0" applyProtection="0"/>
    <xf numFmtId="0" fontId="34" fillId="9" borderId="2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25" applyNumberFormat="0" applyFont="0" applyAlignment="0" applyProtection="0"/>
    <xf numFmtId="0" fontId="4" fillId="0" borderId="0"/>
    <xf numFmtId="0" fontId="18" fillId="0" borderId="0"/>
    <xf numFmtId="0" fontId="4" fillId="0" borderId="0"/>
    <xf numFmtId="0" fontId="18" fillId="0" borderId="0"/>
    <xf numFmtId="0" fontId="39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5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5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21" fillId="0" borderId="0"/>
    <xf numFmtId="0" fontId="4" fillId="0" borderId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5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5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</cellStyleXfs>
  <cellXfs count="212">
    <xf numFmtId="0" fontId="0" fillId="0" borderId="0" xfId="0"/>
    <xf numFmtId="0" fontId="17" fillId="0" borderId="0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4" xfId="0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7" fillId="2" borderId="6" xfId="0" applyNumberFormat="1" applyFont="1" applyFill="1" applyBorder="1" applyAlignment="1" applyProtection="1">
      <alignment horizontal="center" wrapText="1"/>
    </xf>
    <xf numFmtId="0" fontId="17" fillId="2" borderId="6" xfId="0" applyNumberFormat="1" applyFont="1" applyFill="1" applyBorder="1" applyAlignment="1" applyProtection="1">
      <alignment horizontal="center"/>
    </xf>
    <xf numFmtId="0" fontId="17" fillId="2" borderId="10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/>
    <xf numFmtId="0" fontId="0" fillId="0" borderId="0" xfId="0"/>
    <xf numFmtId="0" fontId="17" fillId="0" borderId="0" xfId="0" applyNumberFormat="1" applyFont="1" applyFill="1" applyBorder="1" applyAlignment="1" applyProtection="1"/>
    <xf numFmtId="3" fontId="17" fillId="0" borderId="15" xfId="1" applyNumberFormat="1" applyBorder="1"/>
    <xf numFmtId="3" fontId="0" fillId="0" borderId="0" xfId="0" applyNumberFormat="1"/>
    <xf numFmtId="0" fontId="0" fillId="0" borderId="0" xfId="0"/>
    <xf numFmtId="0" fontId="17" fillId="0" borderId="8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/>
    <xf numFmtId="0" fontId="17" fillId="2" borderId="3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11" xfId="0" applyNumberFormat="1" applyFont="1" applyFill="1" applyBorder="1" applyAlignment="1" applyProtection="1">
      <alignment horizontal="center"/>
    </xf>
    <xf numFmtId="0" fontId="17" fillId="2" borderId="9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horizontal="center" wrapText="1"/>
    </xf>
    <xf numFmtId="0" fontId="17" fillId="2" borderId="1" xfId="0" applyNumberFormat="1" applyFont="1" applyFill="1" applyBorder="1" applyAlignment="1" applyProtection="1">
      <alignment horizontal="center" wrapText="1"/>
    </xf>
    <xf numFmtId="0" fontId="17" fillId="2" borderId="9" xfId="0" applyNumberFormat="1" applyFont="1" applyFill="1" applyBorder="1" applyAlignment="1" applyProtection="1">
      <alignment horizontal="center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7" fillId="0" borderId="11" xfId="0" applyNumberFormat="1" applyFont="1" applyFill="1" applyBorder="1" applyAlignment="1" applyProtection="1"/>
    <xf numFmtId="49" fontId="18" fillId="0" borderId="15" xfId="0" quotePrefix="1" applyNumberFormat="1" applyFont="1" applyFill="1" applyBorder="1" applyAlignment="1" applyProtection="1">
      <protection locked="0"/>
    </xf>
    <xf numFmtId="3" fontId="17" fillId="0" borderId="9" xfId="0" applyNumberFormat="1" applyFont="1" applyFill="1" applyBorder="1" applyAlignment="1" applyProtection="1"/>
    <xf numFmtId="3" fontId="19" fillId="0" borderId="15" xfId="0" applyNumberFormat="1" applyFont="1" applyBorder="1"/>
    <xf numFmtId="0" fontId="18" fillId="0" borderId="8" xfId="0" applyNumberFormat="1" applyFont="1" applyFill="1" applyBorder="1" applyAlignment="1" applyProtection="1"/>
    <xf numFmtId="0" fontId="0" fillId="2" borderId="10" xfId="0" applyFill="1" applyBorder="1"/>
    <xf numFmtId="0" fontId="17" fillId="2" borderId="10" xfId="0" applyNumberFormat="1" applyFont="1" applyFill="1" applyBorder="1" applyAlignment="1" applyProtection="1">
      <alignment horizontal="center" wrapText="1"/>
    </xf>
    <xf numFmtId="3" fontId="17" fillId="0" borderId="8" xfId="0" applyNumberFormat="1" applyFont="1" applyFill="1" applyBorder="1" applyAlignment="1" applyProtection="1"/>
    <xf numFmtId="0" fontId="17" fillId="2" borderId="12" xfId="0" applyNumberFormat="1" applyFont="1" applyFill="1" applyBorder="1" applyAlignment="1" applyProtection="1">
      <alignment horizontal="center"/>
    </xf>
    <xf numFmtId="0" fontId="17" fillId="0" borderId="15" xfId="0" quotePrefix="1" applyNumberFormat="1" applyFont="1" applyFill="1" applyBorder="1" applyAlignment="1" applyProtection="1">
      <alignment horizontal="left"/>
    </xf>
    <xf numFmtId="0" fontId="17" fillId="2" borderId="9" xfId="0" applyNumberFormat="1" applyFont="1" applyFill="1" applyBorder="1" applyAlignment="1" applyProtection="1">
      <alignment wrapText="1"/>
    </xf>
    <xf numFmtId="49" fontId="17" fillId="2" borderId="8" xfId="0" applyNumberFormat="1" applyFont="1" applyFill="1" applyBorder="1" applyAlignment="1" applyProtection="1">
      <alignment horizontal="left"/>
    </xf>
    <xf numFmtId="49" fontId="17" fillId="2" borderId="9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9" fillId="0" borderId="15" xfId="0" applyFont="1" applyBorder="1"/>
    <xf numFmtId="0" fontId="0" fillId="0" borderId="0" xfId="0"/>
    <xf numFmtId="49" fontId="17" fillId="0" borderId="15" xfId="0" quotePrefix="1" applyNumberFormat="1" applyFont="1" applyFill="1" applyBorder="1" applyAlignment="1" applyProtection="1">
      <protection locked="0"/>
    </xf>
    <xf numFmtId="0" fontId="20" fillId="0" borderId="15" xfId="0" applyFont="1" applyBorder="1"/>
    <xf numFmtId="0" fontId="17" fillId="0" borderId="0" xfId="0" applyNumberFormat="1" applyFont="1" applyFill="1" applyBorder="1" applyAlignment="1" applyProtection="1">
      <alignment wrapText="1"/>
    </xf>
    <xf numFmtId="3" fontId="17" fillId="0" borderId="0" xfId="0" applyNumberFormat="1" applyFont="1" applyFill="1" applyBorder="1" applyAlignment="1" applyProtection="1"/>
    <xf numFmtId="49" fontId="17" fillId="0" borderId="0" xfId="0" quotePrefix="1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left"/>
    </xf>
    <xf numFmtId="49" fontId="17" fillId="0" borderId="14" xfId="0" quotePrefix="1" applyNumberFormat="1" applyFont="1" applyFill="1" applyBorder="1" applyAlignment="1" applyProtection="1">
      <protection locked="0"/>
    </xf>
    <xf numFmtId="0" fontId="17" fillId="0" borderId="12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/>
    <xf numFmtId="3" fontId="17" fillId="0" borderId="3" xfId="0" applyNumberFormat="1" applyFont="1" applyFill="1" applyBorder="1" applyAlignment="1" applyProtection="1"/>
    <xf numFmtId="49" fontId="17" fillId="0" borderId="14" xfId="0" applyNumberFormat="1" applyFont="1" applyFill="1" applyBorder="1" applyAlignment="1" applyProtection="1">
      <protection locked="0"/>
    </xf>
    <xf numFmtId="0" fontId="17" fillId="0" borderId="11" xfId="0" quotePrefix="1" applyNumberFormat="1" applyFont="1" applyFill="1" applyBorder="1" applyAlignment="1" applyProtection="1"/>
    <xf numFmtId="3" fontId="18" fillId="0" borderId="8" xfId="0" applyNumberFormat="1" applyFont="1" applyFill="1" applyBorder="1" applyAlignment="1" applyProtection="1"/>
    <xf numFmtId="3" fontId="18" fillId="0" borderId="3" xfId="0" applyNumberFormat="1" applyFont="1" applyFill="1" applyBorder="1" applyAlignment="1" applyProtection="1"/>
    <xf numFmtId="0" fontId="20" fillId="0" borderId="0" xfId="0" applyFont="1"/>
    <xf numFmtId="0" fontId="8" fillId="0" borderId="0" xfId="0" applyFont="1"/>
    <xf numFmtId="0" fontId="0" fillId="0" borderId="0" xfId="0"/>
    <xf numFmtId="0" fontId="18" fillId="2" borderId="10" xfId="0" applyNumberFormat="1" applyFont="1" applyFill="1" applyBorder="1" applyAlignment="1" applyProtection="1">
      <alignment horizontal="center"/>
    </xf>
    <xf numFmtId="49" fontId="17" fillId="0" borderId="15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wrapText="1"/>
    </xf>
    <xf numFmtId="0" fontId="0" fillId="0" borderId="0" xfId="0"/>
    <xf numFmtId="0" fontId="17" fillId="0" borderId="15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/>
    <xf numFmtId="0" fontId="17" fillId="2" borderId="14" xfId="0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0" fillId="2" borderId="13" xfId="0" applyFill="1" applyBorder="1"/>
    <xf numFmtId="0" fontId="17" fillId="2" borderId="12" xfId="0" applyNumberFormat="1" applyFont="1" applyFill="1" applyBorder="1" applyAlignment="1" applyProtection="1"/>
    <xf numFmtId="3" fontId="17" fillId="2" borderId="9" xfId="0" applyNumberFormat="1" applyFont="1" applyFill="1" applyBorder="1" applyAlignment="1" applyProtection="1"/>
    <xf numFmtId="3" fontId="17" fillId="2" borderId="1" xfId="0" applyNumberFormat="1" applyFont="1" applyFill="1" applyBorder="1" applyAlignment="1" applyProtection="1"/>
    <xf numFmtId="49" fontId="18" fillId="0" borderId="9" xfId="0" quotePrefix="1" applyNumberFormat="1" applyFont="1" applyFill="1" applyBorder="1" applyAlignment="1" applyProtection="1">
      <protection locked="0"/>
    </xf>
    <xf numFmtId="3" fontId="17" fillId="0" borderId="7" xfId="0" applyNumberFormat="1" applyFont="1" applyFill="1" applyBorder="1" applyAlignment="1" applyProtection="1"/>
    <xf numFmtId="3" fontId="17" fillId="2" borderId="8" xfId="0" applyNumberFormat="1" applyFont="1" applyFill="1" applyBorder="1" applyAlignment="1" applyProtection="1"/>
    <xf numFmtId="0" fontId="17" fillId="2" borderId="1" xfId="0" applyNumberFormat="1" applyFont="1" applyFill="1" applyBorder="1" applyAlignment="1" applyProtection="1"/>
    <xf numFmtId="0" fontId="19" fillId="2" borderId="10" xfId="0" applyFont="1" applyFill="1" applyBorder="1"/>
    <xf numFmtId="0" fontId="17" fillId="0" borderId="14" xfId="0" applyNumberFormat="1" applyFont="1" applyFill="1" applyBorder="1" applyAlignment="1" applyProtection="1">
      <alignment horizontal="left"/>
    </xf>
    <xf numFmtId="0" fontId="17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0" fontId="17" fillId="0" borderId="14" xfId="0" quotePrefix="1" applyNumberFormat="1" applyFont="1" applyFill="1" applyBorder="1" applyAlignment="1" applyProtection="1">
      <alignment horizontal="left"/>
    </xf>
    <xf numFmtId="49" fontId="17" fillId="0" borderId="11" xfId="0" applyNumberFormat="1" applyFont="1" applyFill="1" applyBorder="1" applyAlignment="1" applyProtection="1">
      <alignment horizontal="left"/>
      <protection locked="0"/>
    </xf>
    <xf numFmtId="0" fontId="19" fillId="0" borderId="8" xfId="0" applyFont="1" applyBorder="1"/>
    <xf numFmtId="3" fontId="19" fillId="2" borderId="8" xfId="0" applyNumberFormat="1" applyFont="1" applyFill="1" applyBorder="1"/>
    <xf numFmtId="0" fontId="0" fillId="0" borderId="0" xfId="0" applyBorder="1"/>
    <xf numFmtId="165" fontId="17" fillId="2" borderId="11" xfId="0" quotePrefix="1" applyNumberFormat="1" applyFont="1" applyFill="1" applyBorder="1" applyAlignment="1" applyProtection="1"/>
    <xf numFmtId="3" fontId="17" fillId="2" borderId="3" xfId="0" applyNumberFormat="1" applyFont="1" applyFill="1" applyBorder="1" applyAlignment="1" applyProtection="1"/>
    <xf numFmtId="0" fontId="0" fillId="2" borderId="7" xfId="0" applyFill="1" applyBorder="1"/>
    <xf numFmtId="49" fontId="17" fillId="0" borderId="11" xfId="0" applyNumberFormat="1" applyFont="1" applyFill="1" applyBorder="1" applyAlignment="1" applyProtection="1">
      <protection locked="0"/>
    </xf>
    <xf numFmtId="3" fontId="20" fillId="0" borderId="8" xfId="0" applyNumberFormat="1" applyFont="1" applyBorder="1"/>
    <xf numFmtId="49" fontId="17" fillId="2" borderId="11" xfId="0" applyNumberFormat="1" applyFont="1" applyFill="1" applyBorder="1" applyAlignment="1" applyProtection="1">
      <protection locked="0"/>
    </xf>
    <xf numFmtId="3" fontId="20" fillId="2" borderId="8" xfId="0" applyNumberFormat="1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17" fillId="2" borderId="8" xfId="0" applyNumberFormat="1" applyFont="1" applyFill="1" applyBorder="1" applyAlignment="1" applyProtection="1">
      <alignment wrapText="1"/>
    </xf>
    <xf numFmtId="3" fontId="20" fillId="2" borderId="8" xfId="0" applyNumberFormat="1" applyFont="1" applyFill="1" applyBorder="1" applyAlignment="1"/>
    <xf numFmtId="0" fontId="19" fillId="2" borderId="8" xfId="0" applyFont="1" applyFill="1" applyBorder="1"/>
    <xf numFmtId="0" fontId="19" fillId="2" borderId="9" xfId="0" applyFont="1" applyFill="1" applyBorder="1"/>
    <xf numFmtId="3" fontId="17" fillId="0" borderId="0" xfId="0" applyNumberFormat="1" applyFont="1" applyFill="1" applyBorder="1" applyAlignment="1" applyProtection="1"/>
    <xf numFmtId="0" fontId="0" fillId="0" borderId="0" xfId="0"/>
    <xf numFmtId="3" fontId="20" fillId="0" borderId="15" xfId="0" applyNumberFormat="1" applyFont="1" applyBorder="1"/>
    <xf numFmtId="3" fontId="17" fillId="2" borderId="1" xfId="0" applyNumberFormat="1" applyFont="1" applyFill="1" applyBorder="1" applyAlignment="1" applyProtection="1"/>
    <xf numFmtId="0" fontId="20" fillId="0" borderId="15" xfId="0" applyFont="1" applyBorder="1" applyAlignment="1">
      <alignment wrapText="1"/>
    </xf>
    <xf numFmtId="0" fontId="0" fillId="3" borderId="0" xfId="0" applyFill="1"/>
    <xf numFmtId="0" fontId="17" fillId="3" borderId="15" xfId="0" applyNumberFormat="1" applyFont="1" applyFill="1" applyBorder="1" applyAlignment="1" applyProtection="1"/>
    <xf numFmtId="3" fontId="17" fillId="3" borderId="0" xfId="0" applyNumberFormat="1" applyFont="1" applyFill="1" applyBorder="1" applyAlignment="1" applyProtection="1"/>
    <xf numFmtId="3" fontId="17" fillId="3" borderId="15" xfId="0" applyNumberFormat="1" applyFont="1" applyFill="1" applyBorder="1" applyAlignment="1" applyProtection="1"/>
    <xf numFmtId="0" fontId="0" fillId="3" borderId="13" xfId="0" applyFill="1" applyBorder="1"/>
    <xf numFmtId="0" fontId="0" fillId="3" borderId="15" xfId="0" applyFill="1" applyBorder="1"/>
    <xf numFmtId="3" fontId="22" fillId="0" borderId="17" xfId="0" applyNumberFormat="1" applyFont="1" applyBorder="1"/>
    <xf numFmtId="0" fontId="18" fillId="0" borderId="15" xfId="3" applyBorder="1" applyAlignment="1">
      <alignment wrapText="1"/>
    </xf>
    <xf numFmtId="3" fontId="17" fillId="0" borderId="15" xfId="0" applyNumberFormat="1" applyFont="1" applyFill="1" applyBorder="1" applyAlignment="1" applyProtection="1">
      <alignment vertical="top"/>
    </xf>
    <xf numFmtId="3" fontId="17" fillId="2" borderId="10" xfId="0" quotePrefix="1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3" fontId="18" fillId="0" borderId="15" xfId="0" applyNumberFormat="1" applyFont="1" applyFill="1" applyBorder="1" applyAlignment="1" applyProtection="1"/>
    <xf numFmtId="49" fontId="17" fillId="0" borderId="0" xfId="0" applyNumberFormat="1" applyFont="1" applyProtection="1">
      <protection locked="0"/>
    </xf>
    <xf numFmtId="3" fontId="17" fillId="0" borderId="0" xfId="0" applyNumberFormat="1" applyFont="1"/>
    <xf numFmtId="49" fontId="18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49" fontId="17" fillId="0" borderId="14" xfId="0" applyNumberFormat="1" applyFont="1" applyBorder="1" applyProtection="1">
      <protection locked="0"/>
    </xf>
    <xf numFmtId="3" fontId="17" fillId="0" borderId="0" xfId="0" applyNumberFormat="1" applyFont="1" applyBorder="1"/>
    <xf numFmtId="49" fontId="18" fillId="0" borderId="14" xfId="0" applyNumberFormat="1" applyFont="1" applyBorder="1" applyProtection="1">
      <protection locked="0"/>
    </xf>
    <xf numFmtId="0" fontId="17" fillId="0" borderId="9" xfId="0" applyNumberFormat="1" applyFont="1" applyFill="1" applyBorder="1" applyAlignment="1" applyProtection="1"/>
    <xf numFmtId="0" fontId="17" fillId="0" borderId="15" xfId="0" applyFont="1" applyBorder="1"/>
    <xf numFmtId="3" fontId="17" fillId="0" borderId="15" xfId="0" applyNumberFormat="1" applyFont="1" applyBorder="1"/>
    <xf numFmtId="0" fontId="17" fillId="0" borderId="0" xfId="0" quotePrefix="1" applyFont="1"/>
    <xf numFmtId="0" fontId="17" fillId="0" borderId="15" xfId="0" applyFont="1" applyBorder="1" applyAlignment="1">
      <alignment wrapText="1"/>
    </xf>
    <xf numFmtId="3" fontId="20" fillId="0" borderId="9" xfId="0" applyNumberFormat="1" applyFont="1" applyBorder="1"/>
    <xf numFmtId="3" fontId="18" fillId="0" borderId="0" xfId="0" applyNumberFormat="1" applyFont="1"/>
    <xf numFmtId="0" fontId="18" fillId="0" borderId="15" xfId="0" applyFont="1" applyBorder="1"/>
    <xf numFmtId="3" fontId="18" fillId="0" borderId="15" xfId="0" applyNumberFormat="1" applyFont="1" applyBorder="1"/>
    <xf numFmtId="0" fontId="18" fillId="0" borderId="0" xfId="0" quotePrefix="1" applyFont="1" applyAlignment="1">
      <alignment horizontal="left"/>
    </xf>
    <xf numFmtId="3" fontId="22" fillId="0" borderId="27" xfId="0" applyNumberFormat="1" applyFont="1" applyBorder="1"/>
    <xf numFmtId="0" fontId="18" fillId="2" borderId="9" xfId="0" applyNumberFormat="1" applyFont="1" applyFill="1" applyBorder="1" applyAlignment="1" applyProtection="1">
      <alignment horizontal="center" wrapText="1"/>
    </xf>
    <xf numFmtId="3" fontId="19" fillId="0" borderId="8" xfId="0" applyNumberFormat="1" applyFont="1" applyBorder="1"/>
    <xf numFmtId="0" fontId="19" fillId="0" borderId="15" xfId="0" applyFont="1" applyBorder="1" applyAlignment="1">
      <alignment wrapText="1"/>
    </xf>
    <xf numFmtId="0" fontId="17" fillId="0" borderId="15" xfId="4736" applyBorder="1" applyAlignment="1">
      <alignment wrapText="1"/>
    </xf>
    <xf numFmtId="0" fontId="18" fillId="0" borderId="15" xfId="4736" applyFont="1" applyBorder="1" applyAlignment="1">
      <alignment wrapText="1"/>
    </xf>
    <xf numFmtId="49" fontId="18" fillId="0" borderId="0" xfId="0" quotePrefix="1" applyNumberFormat="1" applyFont="1" applyProtection="1">
      <protection locked="0"/>
    </xf>
    <xf numFmtId="0" fontId="0" fillId="3" borderId="10" xfId="0" applyFill="1" applyBorder="1"/>
    <xf numFmtId="0" fontId="18" fillId="0" borderId="15" xfId="2951" applyBorder="1" applyAlignment="1">
      <alignment wrapText="1"/>
    </xf>
    <xf numFmtId="3" fontId="20" fillId="3" borderId="15" xfId="0" applyNumberFormat="1" applyFont="1" applyFill="1" applyBorder="1"/>
    <xf numFmtId="3" fontId="20" fillId="3" borderId="9" xfId="0" applyNumberFormat="1" applyFont="1" applyFill="1" applyBorder="1"/>
    <xf numFmtId="49" fontId="18" fillId="0" borderId="8" xfId="0" applyNumberFormat="1" applyFont="1" applyFill="1" applyBorder="1" applyAlignment="1" applyProtection="1">
      <protection locked="0"/>
    </xf>
    <xf numFmtId="49" fontId="18" fillId="0" borderId="15" xfId="0" applyNumberFormat="1" applyFont="1" applyFill="1" applyBorder="1" applyAlignment="1" applyProtection="1">
      <protection locked="0"/>
    </xf>
    <xf numFmtId="0" fontId="17" fillId="0" borderId="15" xfId="0" quotePrefix="1" applyFont="1" applyBorder="1" applyAlignment="1">
      <alignment horizontal="left"/>
    </xf>
    <xf numFmtId="165" fontId="17" fillId="0" borderId="15" xfId="0" applyNumberFormat="1" applyFont="1" applyBorder="1" applyAlignment="1">
      <alignment horizontal="left"/>
    </xf>
    <xf numFmtId="165" fontId="17" fillId="0" borderId="9" xfId="0" quotePrefix="1" applyNumberFormat="1" applyFont="1" applyFill="1" applyBorder="1" applyAlignment="1" applyProtection="1">
      <alignment horizontal="left"/>
    </xf>
    <xf numFmtId="0" fontId="17" fillId="0" borderId="8" xfId="0" quotePrefix="1" applyNumberFormat="1" applyFont="1" applyFill="1" applyBorder="1" applyAlignment="1" applyProtection="1"/>
    <xf numFmtId="49" fontId="17" fillId="0" borderId="15" xfId="0" applyNumberFormat="1" applyFont="1" applyBorder="1" applyProtection="1">
      <protection locked="0"/>
    </xf>
    <xf numFmtId="49" fontId="17" fillId="3" borderId="9" xfId="0" applyNumberFormat="1" applyFont="1" applyFill="1" applyBorder="1" applyAlignment="1" applyProtection="1">
      <protection locked="0"/>
    </xf>
    <xf numFmtId="0" fontId="17" fillId="0" borderId="15" xfId="0" quotePrefix="1" applyFont="1" applyBorder="1"/>
    <xf numFmtId="0" fontId="17" fillId="0" borderId="15" xfId="0" applyFont="1" applyBorder="1" applyAlignment="1">
      <alignment horizontal="left"/>
    </xf>
    <xf numFmtId="0" fontId="17" fillId="0" borderId="9" xfId="0" quotePrefix="1" applyNumberFormat="1" applyFont="1" applyFill="1" applyBorder="1" applyAlignment="1" applyProtection="1"/>
    <xf numFmtId="0" fontId="17" fillId="0" borderId="15" xfId="0" applyFont="1" applyBorder="1" applyAlignment="1"/>
    <xf numFmtId="0" fontId="18" fillId="0" borderId="15" xfId="0" applyFont="1" applyBorder="1" applyAlignment="1"/>
    <xf numFmtId="0" fontId="2" fillId="0" borderId="0" xfId="0" applyFont="1"/>
    <xf numFmtId="49" fontId="17" fillId="0" borderId="14" xfId="0" quotePrefix="1" applyNumberFormat="1" applyFont="1" applyBorder="1" applyProtection="1">
      <protection locked="0"/>
    </xf>
    <xf numFmtId="49" fontId="17" fillId="0" borderId="12" xfId="0" applyNumberFormat="1" applyFont="1" applyBorder="1" applyProtection="1">
      <protection locked="0"/>
    </xf>
    <xf numFmtId="0" fontId="17" fillId="0" borderId="9" xfId="0" applyFont="1" applyBorder="1" applyAlignment="1">
      <alignment wrapText="1"/>
    </xf>
    <xf numFmtId="3" fontId="17" fillId="0" borderId="1" xfId="0" applyNumberFormat="1" applyFont="1" applyBorder="1"/>
    <xf numFmtId="3" fontId="17" fillId="0" borderId="9" xfId="0" applyNumberFormat="1" applyFont="1" applyBorder="1"/>
    <xf numFmtId="3" fontId="19" fillId="0" borderId="9" xfId="0" applyNumberFormat="1" applyFont="1" applyBorder="1"/>
    <xf numFmtId="49" fontId="17" fillId="0" borderId="28" xfId="0" applyNumberFormat="1" applyFont="1" applyBorder="1" applyProtection="1">
      <protection locked="0"/>
    </xf>
    <xf numFmtId="0" fontId="17" fillId="0" borderId="27" xfId="0" applyFont="1" applyBorder="1" applyAlignment="1">
      <alignment wrapText="1"/>
    </xf>
    <xf numFmtId="3" fontId="17" fillId="0" borderId="29" xfId="0" applyNumberFormat="1" applyFont="1" applyBorder="1"/>
    <xf numFmtId="3" fontId="17" fillId="0" borderId="27" xfId="0" applyNumberFormat="1" applyFont="1" applyBorder="1"/>
    <xf numFmtId="3" fontId="19" fillId="0" borderId="27" xfId="0" applyNumberFormat="1" applyFont="1" applyBorder="1"/>
    <xf numFmtId="0" fontId="0" fillId="0" borderId="27" xfId="0" applyBorder="1"/>
    <xf numFmtId="0" fontId="18" fillId="0" borderId="27" xfId="0" applyFont="1" applyBorder="1" applyAlignment="1">
      <alignment wrapText="1"/>
    </xf>
    <xf numFmtId="49" fontId="18" fillId="0" borderId="28" xfId="0" applyNumberFormat="1" applyFont="1" applyBorder="1" applyProtection="1">
      <protection locked="0"/>
    </xf>
    <xf numFmtId="0" fontId="0" fillId="0" borderId="2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/>
    <xf numFmtId="3" fontId="20" fillId="0" borderId="15" xfId="0" applyNumberFormat="1" applyFont="1" applyBorder="1"/>
    <xf numFmtId="3" fontId="17" fillId="0" borderId="0" xfId="0" applyNumberFormat="1" applyFont="1"/>
    <xf numFmtId="3" fontId="17" fillId="0" borderId="15" xfId="0" applyNumberFormat="1" applyFont="1" applyBorder="1"/>
    <xf numFmtId="49" fontId="17" fillId="35" borderId="27" xfId="0" applyNumberFormat="1" applyFont="1" applyFill="1" applyBorder="1" applyAlignment="1" applyProtection="1">
      <protection locked="0"/>
    </xf>
    <xf numFmtId="0" fontId="20" fillId="35" borderId="15" xfId="0" applyFont="1" applyFill="1" applyBorder="1"/>
    <xf numFmtId="3" fontId="17" fillId="35" borderId="0" xfId="0" applyNumberFormat="1" applyFont="1" applyFill="1"/>
    <xf numFmtId="0" fontId="17" fillId="35" borderId="27" xfId="0" applyNumberFormat="1" applyFont="1" applyFill="1" applyBorder="1" applyAlignment="1" applyProtection="1">
      <alignment wrapText="1"/>
    </xf>
    <xf numFmtId="3" fontId="17" fillId="35" borderId="15" xfId="0" applyNumberFormat="1" applyFont="1" applyFill="1" applyBorder="1"/>
    <xf numFmtId="3" fontId="20" fillId="35" borderId="15" xfId="0" applyNumberFormat="1" applyFont="1" applyFill="1" applyBorder="1"/>
    <xf numFmtId="0" fontId="0" fillId="0" borderId="0" xfId="0"/>
    <xf numFmtId="49" fontId="17" fillId="0" borderId="14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wrapText="1"/>
    </xf>
    <xf numFmtId="3" fontId="20" fillId="0" borderId="15" xfId="0" applyNumberFormat="1" applyFont="1" applyBorder="1"/>
    <xf numFmtId="3" fontId="17" fillId="0" borderId="0" xfId="0" applyNumberFormat="1" applyFont="1"/>
    <xf numFmtId="3" fontId="17" fillId="0" borderId="15" xfId="0" applyNumberFormat="1" applyFont="1" applyBorder="1"/>
    <xf numFmtId="49" fontId="17" fillId="0" borderId="14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wrapText="1"/>
    </xf>
    <xf numFmtId="0" fontId="20" fillId="0" borderId="15" xfId="0" applyFont="1" applyBorder="1"/>
    <xf numFmtId="3" fontId="20" fillId="0" borderId="15" xfId="0" applyNumberFormat="1" applyFont="1" applyBorder="1"/>
    <xf numFmtId="0" fontId="20" fillId="0" borderId="15" xfId="0" applyFont="1" applyBorder="1" applyAlignment="1">
      <alignment horizontal="left" wrapText="1"/>
    </xf>
    <xf numFmtId="3" fontId="17" fillId="0" borderId="0" xfId="0" applyNumberFormat="1" applyFont="1"/>
    <xf numFmtId="3" fontId="17" fillId="0" borderId="0" xfId="0" applyNumberFormat="1" applyFont="1"/>
    <xf numFmtId="3" fontId="17" fillId="0" borderId="15" xfId="0" applyNumberFormat="1" applyFont="1" applyBorder="1"/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Normal="100" workbookViewId="0">
      <selection activeCell="I14" sqref="I14"/>
    </sheetView>
  </sheetViews>
  <sheetFormatPr defaultRowHeight="12" x14ac:dyDescent="0.2"/>
  <cols>
    <col min="3" max="3" width="34.33203125" customWidth="1"/>
    <col min="4" max="4" width="18.33203125" hidden="1" customWidth="1"/>
    <col min="5" max="5" width="15.1640625" hidden="1" customWidth="1"/>
    <col min="6" max="8" width="15.5" customWidth="1"/>
    <col min="9" max="9" width="16.33203125" bestFit="1" customWidth="1"/>
  </cols>
  <sheetData>
    <row r="1" spans="1:9" s="50" customFormat="1" x14ac:dyDescent="0.2">
      <c r="C1" s="50" t="s">
        <v>271</v>
      </c>
    </row>
    <row r="2" spans="1:9" s="50" customFormat="1" x14ac:dyDescent="0.2">
      <c r="C2" s="50" t="s">
        <v>272</v>
      </c>
    </row>
    <row r="3" spans="1:9" ht="12.75" x14ac:dyDescent="0.2">
      <c r="A3" s="1"/>
      <c r="B3" s="1"/>
      <c r="C3" s="2"/>
      <c r="D3" s="3" t="s">
        <v>0</v>
      </c>
      <c r="E3" s="19" t="s">
        <v>1</v>
      </c>
      <c r="F3" s="3" t="s">
        <v>2</v>
      </c>
      <c r="G3" s="4" t="s">
        <v>3</v>
      </c>
      <c r="H3" s="5" t="s">
        <v>4</v>
      </c>
      <c r="I3" s="21" t="s">
        <v>165</v>
      </c>
    </row>
    <row r="4" spans="1:9" ht="25.5" x14ac:dyDescent="0.2">
      <c r="A4" s="1"/>
      <c r="B4" s="1"/>
      <c r="C4" s="6"/>
      <c r="D4" s="7" t="s">
        <v>200</v>
      </c>
      <c r="E4" s="25" t="s">
        <v>274</v>
      </c>
      <c r="F4" s="8">
        <v>2017</v>
      </c>
      <c r="G4" s="124" t="s">
        <v>275</v>
      </c>
      <c r="H4" s="10" t="s">
        <v>5</v>
      </c>
      <c r="I4" s="9" t="s">
        <v>201</v>
      </c>
    </row>
    <row r="5" spans="1:9" ht="12.75" x14ac:dyDescent="0.2">
      <c r="A5" s="1"/>
      <c r="B5" s="1"/>
      <c r="C5" s="34"/>
      <c r="D5" s="17"/>
      <c r="E5" s="60"/>
      <c r="F5" s="17"/>
      <c r="G5" s="60"/>
      <c r="H5" s="17"/>
      <c r="I5" s="59"/>
    </row>
    <row r="6" spans="1:9" ht="12.75" x14ac:dyDescent="0.2">
      <c r="A6" s="1"/>
      <c r="B6" s="1"/>
      <c r="C6" s="11" t="s">
        <v>266</v>
      </c>
      <c r="D6" s="75">
        <f>SUM('1 Økonomi og Erhverv'!D41)</f>
        <v>78365800</v>
      </c>
      <c r="E6" s="75">
        <f>SUM('1 Økonomi og Erhverv'!E41)</f>
        <v>119656136</v>
      </c>
      <c r="F6" s="75">
        <f>SUM('1 Økonomi og Erhverv'!F41)</f>
        <v>16025042</v>
      </c>
      <c r="G6" s="75">
        <f>SUM('1 Økonomi og Erhverv'!G41)</f>
        <v>5860533</v>
      </c>
      <c r="H6" s="75">
        <f>SUM('1 Økonomi og Erhverv'!H41)</f>
        <v>10164509</v>
      </c>
      <c r="I6" s="75">
        <f>SUM('1 Økonomi og Erhverv'!I41)</f>
        <v>12210408</v>
      </c>
    </row>
    <row r="7" spans="1:9" ht="12.75" x14ac:dyDescent="0.2">
      <c r="A7" s="1"/>
      <c r="B7" s="1"/>
      <c r="C7" s="11" t="s">
        <v>6</v>
      </c>
      <c r="D7" s="75">
        <f>SUM('2 Plan og Teknik'!D62)</f>
        <v>170159801</v>
      </c>
      <c r="E7" s="75">
        <f>SUM('2 Plan og Teknik'!E62)</f>
        <v>149131422</v>
      </c>
      <c r="F7" s="75">
        <f>SUM('2 Plan og Teknik'!F62)</f>
        <v>78314643</v>
      </c>
      <c r="G7" s="75">
        <f>SUM('2 Plan og Teknik'!G62)</f>
        <v>18945648</v>
      </c>
      <c r="H7" s="75">
        <f>SUM('2 Plan og Teknik'!H62)</f>
        <v>59368995</v>
      </c>
      <c r="I7" s="75">
        <f>SUM('2 Plan og Teknik'!I62)</f>
        <v>54371896</v>
      </c>
    </row>
    <row r="8" spans="1:9" ht="12.75" x14ac:dyDescent="0.2">
      <c r="A8" s="1"/>
      <c r="B8" s="1"/>
      <c r="C8" s="11" t="s">
        <v>7</v>
      </c>
      <c r="D8" s="75">
        <f>SUM('3 Børn og Undervisning'!D37)</f>
        <v>117537692</v>
      </c>
      <c r="E8" s="75">
        <f>SUM('3 Børn og Undervisning'!E37)</f>
        <v>113217453</v>
      </c>
      <c r="F8" s="75">
        <f>SUM('3 Børn og Undervisning'!F37)</f>
        <v>29913629</v>
      </c>
      <c r="G8" s="75">
        <f>SUM('3 Børn og Undervisning'!G37)</f>
        <v>2165569</v>
      </c>
      <c r="H8" s="75">
        <f>SUM('3 Børn og Undervisning'!H37)</f>
        <v>27748060</v>
      </c>
      <c r="I8" s="75">
        <f>SUM('3 Børn og Undervisning'!I37)</f>
        <v>5075881</v>
      </c>
    </row>
    <row r="9" spans="1:9" ht="12.75" x14ac:dyDescent="0.2">
      <c r="A9" s="1"/>
      <c r="B9" s="1"/>
      <c r="C9" s="11" t="s">
        <v>26</v>
      </c>
      <c r="D9" s="75">
        <f>SUM('4 Kultur og Fritid'!D17)</f>
        <v>28472782</v>
      </c>
      <c r="E9" s="75">
        <f>SUM('4 Kultur og Fritid'!E17)</f>
        <v>29626753</v>
      </c>
      <c r="F9" s="75">
        <f>SUM('4 Kultur og Fritid'!F17)</f>
        <v>17949418</v>
      </c>
      <c r="G9" s="75">
        <f>SUM('4 Kultur og Fritid'!G17)</f>
        <v>6045825</v>
      </c>
      <c r="H9" s="75">
        <f>SUM('4 Kultur og Fritid'!H17)</f>
        <v>11903593</v>
      </c>
      <c r="I9" s="75">
        <f>SUM('4 Kultur og Fritid'!I17)</f>
        <v>8062072</v>
      </c>
    </row>
    <row r="10" spans="1:9" ht="12.75" x14ac:dyDescent="0.2">
      <c r="A10" s="1"/>
      <c r="B10" s="1"/>
      <c r="C10" s="11" t="s">
        <v>27</v>
      </c>
      <c r="D10" s="75">
        <f>SUM('5 Social og Sundhed'!D20)</f>
        <v>16162106</v>
      </c>
      <c r="E10" s="75">
        <f>SUM('5 Social og Sundhed'!E20)</f>
        <v>15421397</v>
      </c>
      <c r="F10" s="75">
        <f>SUM('5 Social og Sundhed'!F20)</f>
        <v>7360977</v>
      </c>
      <c r="G10" s="75">
        <f>SUM('5 Social og Sundhed'!G20)</f>
        <v>107342</v>
      </c>
      <c r="H10" s="75">
        <f>SUM('5 Social og Sundhed'!H20)</f>
        <v>7253635</v>
      </c>
      <c r="I10" s="75">
        <f>SUM('5 Social og Sundhed'!I20)</f>
        <v>3067330</v>
      </c>
    </row>
    <row r="11" spans="1:9" ht="12.75" x14ac:dyDescent="0.2">
      <c r="A11" s="1"/>
      <c r="B11" s="1"/>
      <c r="C11" s="11" t="s">
        <v>28</v>
      </c>
      <c r="D11" s="75">
        <f>SUM('Bolig-erhvervs-indtægter'!D24)</f>
        <v>0</v>
      </c>
      <c r="E11" s="75">
        <f>SUM('Bolig-erhvervs-indtægter'!E24)</f>
        <v>-3046694</v>
      </c>
      <c r="F11" s="75">
        <f>SUM('Bolig-erhvervs-indtægter'!F24)</f>
        <v>-5065000</v>
      </c>
      <c r="G11" s="75">
        <f>SUM('Bolig-erhvervs-indtægter'!G24)</f>
        <v>-3454110</v>
      </c>
      <c r="H11" s="75">
        <f>SUM('Bolig-erhvervs-indtægter'!H24)</f>
        <v>-1610890</v>
      </c>
      <c r="I11" s="75">
        <f>SUM('Bolig-erhvervs-indtægter'!I24)</f>
        <v>-5000000</v>
      </c>
    </row>
    <row r="12" spans="1:9" ht="12.75" x14ac:dyDescent="0.2">
      <c r="A12" s="1"/>
      <c r="B12" s="1"/>
      <c r="C12" s="58" t="s">
        <v>29</v>
      </c>
      <c r="D12" s="36">
        <f>'Bolig-erhverv-udstykning'!D48</f>
        <v>4000000</v>
      </c>
      <c r="E12" s="36">
        <f>'Bolig-erhverv-udstykning'!E48</f>
        <v>39317325</v>
      </c>
      <c r="F12" s="36">
        <f>'Bolig-erhverv-udstykning'!F48</f>
        <v>-641053</v>
      </c>
      <c r="G12" s="36">
        <f>'Bolig-erhverv-udstykning'!G48</f>
        <v>4524546</v>
      </c>
      <c r="H12" s="36">
        <f>'Bolig-erhverv-udstykning'!H48</f>
        <v>-5165599</v>
      </c>
      <c r="I12" s="36">
        <f>'Bolig-erhverv-udstykning'!I48</f>
        <v>0</v>
      </c>
    </row>
    <row r="13" spans="1:9" ht="16.350000000000001" customHeight="1" x14ac:dyDescent="0.2">
      <c r="A13" s="1"/>
      <c r="B13" s="1"/>
      <c r="C13" s="76"/>
      <c r="D13" s="77"/>
      <c r="E13" s="78"/>
      <c r="F13" s="77"/>
      <c r="G13" s="78"/>
      <c r="H13" s="77"/>
      <c r="I13" s="79"/>
    </row>
    <row r="14" spans="1:9" ht="12.75" x14ac:dyDescent="0.2">
      <c r="A14" s="1"/>
      <c r="B14" s="1"/>
      <c r="C14" s="80" t="s">
        <v>30</v>
      </c>
      <c r="D14" s="81">
        <f t="shared" ref="D14:I14" si="0">SUM(D6:D13)</f>
        <v>414698181</v>
      </c>
      <c r="E14" s="82">
        <f t="shared" si="0"/>
        <v>463323792</v>
      </c>
      <c r="F14" s="81">
        <f t="shared" si="0"/>
        <v>143857656</v>
      </c>
      <c r="G14" s="82">
        <f t="shared" si="0"/>
        <v>34195353</v>
      </c>
      <c r="H14" s="81">
        <f t="shared" si="0"/>
        <v>109662303</v>
      </c>
      <c r="I14" s="81">
        <f t="shared" si="0"/>
        <v>77787587</v>
      </c>
    </row>
    <row r="15" spans="1:9" ht="12.75" x14ac:dyDescent="0.2">
      <c r="A15" s="1"/>
      <c r="B15" s="1"/>
      <c r="C15" s="1"/>
      <c r="D15" s="1"/>
      <c r="E15" s="1"/>
      <c r="F15" s="1"/>
      <c r="G15" s="1"/>
      <c r="H15" s="1"/>
    </row>
    <row r="18" spans="6:6" x14ac:dyDescent="0.2">
      <c r="F18" s="1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opLeftCell="B22" zoomScaleNormal="100" workbookViewId="0">
      <selection activeCell="J49" sqref="J49"/>
    </sheetView>
  </sheetViews>
  <sheetFormatPr defaultRowHeight="12" x14ac:dyDescent="0.2"/>
  <cols>
    <col min="1" max="1" width="8.5" style="32" hidden="1" customWidth="1"/>
    <col min="3" max="3" width="56.5" customWidth="1"/>
    <col min="4" max="4" width="14.5" hidden="1" customWidth="1"/>
    <col min="5" max="5" width="15.1640625" hidden="1" customWidth="1"/>
    <col min="6" max="6" width="14.5" customWidth="1"/>
    <col min="7" max="7" width="13.6640625" customWidth="1"/>
    <col min="8" max="8" width="13.33203125" customWidth="1"/>
    <col min="9" max="9" width="15.5" customWidth="1"/>
    <col min="10" max="10" width="47.83203125" customWidth="1"/>
  </cols>
  <sheetData>
    <row r="1" spans="1:10" s="111" customFormat="1" x14ac:dyDescent="0.2">
      <c r="B1" s="111" t="s">
        <v>271</v>
      </c>
    </row>
    <row r="2" spans="1:10" ht="15" x14ac:dyDescent="0.25">
      <c r="A2" s="67"/>
      <c r="B2" s="169" t="s">
        <v>357</v>
      </c>
      <c r="C2" s="67"/>
    </row>
    <row r="3" spans="1:10" ht="12.75" x14ac:dyDescent="0.2">
      <c r="A3" s="18"/>
      <c r="B3" s="18"/>
      <c r="C3" s="18" t="s">
        <v>93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0" t="s">
        <v>31</v>
      </c>
      <c r="J3" s="21" t="s">
        <v>32</v>
      </c>
    </row>
    <row r="4" spans="1:10" ht="24" customHeight="1" x14ac:dyDescent="0.2">
      <c r="A4" s="44" t="s">
        <v>164</v>
      </c>
      <c r="B4" s="23"/>
      <c r="C4" s="23"/>
      <c r="D4" s="24" t="s">
        <v>273</v>
      </c>
      <c r="E4" s="24" t="s">
        <v>274</v>
      </c>
      <c r="F4" s="24">
        <v>2017</v>
      </c>
      <c r="G4" s="9" t="s">
        <v>358</v>
      </c>
      <c r="H4" s="24" t="s">
        <v>5</v>
      </c>
      <c r="I4" s="24" t="s">
        <v>201</v>
      </c>
      <c r="J4" s="39"/>
    </row>
    <row r="5" spans="1:10" s="111" customFormat="1" ht="13.15" customHeight="1" x14ac:dyDescent="0.2">
      <c r="A5" s="70"/>
      <c r="B5" s="132" t="s">
        <v>33</v>
      </c>
      <c r="C5" s="136" t="s">
        <v>34</v>
      </c>
      <c r="D5" s="133">
        <v>-2934930</v>
      </c>
      <c r="E5" s="137">
        <v>-3076362</v>
      </c>
      <c r="F5" s="133">
        <v>131160</v>
      </c>
      <c r="G5" s="137">
        <v>0</v>
      </c>
      <c r="H5" s="133">
        <f t="shared" ref="H5:H40" si="0">SUM(F5-G5)</f>
        <v>131160</v>
      </c>
      <c r="I5" s="75">
        <v>0</v>
      </c>
      <c r="J5" s="49" t="s">
        <v>360</v>
      </c>
    </row>
    <row r="6" spans="1:10" s="111" customFormat="1" ht="13.15" customHeight="1" x14ac:dyDescent="0.2">
      <c r="A6" s="70"/>
      <c r="B6" s="134" t="s">
        <v>82</v>
      </c>
      <c r="C6" s="136" t="s">
        <v>83</v>
      </c>
      <c r="D6" s="133">
        <v>0</v>
      </c>
      <c r="E6" s="137">
        <v>27500</v>
      </c>
      <c r="F6" s="133">
        <v>-27500</v>
      </c>
      <c r="G6" s="137">
        <v>0</v>
      </c>
      <c r="H6" s="133">
        <f t="shared" si="0"/>
        <v>-27500</v>
      </c>
      <c r="I6" s="75">
        <v>-27500</v>
      </c>
      <c r="J6" s="49" t="s">
        <v>359</v>
      </c>
    </row>
    <row r="7" spans="1:10" s="111" customFormat="1" ht="13.15" customHeight="1" x14ac:dyDescent="0.2">
      <c r="A7" s="70"/>
      <c r="B7" s="134" t="s">
        <v>202</v>
      </c>
      <c r="C7" s="136" t="s">
        <v>203</v>
      </c>
      <c r="D7" s="133">
        <v>0</v>
      </c>
      <c r="E7" s="137">
        <v>-15540</v>
      </c>
      <c r="F7" s="133">
        <v>15540</v>
      </c>
      <c r="G7" s="137">
        <v>0</v>
      </c>
      <c r="H7" s="133">
        <f t="shared" si="0"/>
        <v>15540</v>
      </c>
      <c r="I7" s="75">
        <v>0</v>
      </c>
      <c r="J7" s="49" t="s">
        <v>320</v>
      </c>
    </row>
    <row r="8" spans="1:10" ht="13.15" customHeight="1" x14ac:dyDescent="0.2">
      <c r="A8" s="70"/>
      <c r="B8" s="134" t="s">
        <v>84</v>
      </c>
      <c r="C8" s="136" t="s">
        <v>85</v>
      </c>
      <c r="D8" s="133">
        <v>0</v>
      </c>
      <c r="E8" s="137">
        <v>1443313</v>
      </c>
      <c r="F8" s="133">
        <v>1539210</v>
      </c>
      <c r="G8" s="137">
        <v>1487313</v>
      </c>
      <c r="H8" s="133">
        <f t="shared" si="0"/>
        <v>51897</v>
      </c>
      <c r="I8" s="75">
        <v>1539210</v>
      </c>
      <c r="J8" s="122" t="s">
        <v>318</v>
      </c>
    </row>
    <row r="9" spans="1:10" ht="13.15" customHeight="1" x14ac:dyDescent="0.2">
      <c r="A9" s="35"/>
      <c r="B9" s="134" t="s">
        <v>204</v>
      </c>
      <c r="C9" s="136" t="s">
        <v>205</v>
      </c>
      <c r="D9" s="133">
        <v>0</v>
      </c>
      <c r="E9" s="137">
        <v>-7800</v>
      </c>
      <c r="F9" s="133">
        <v>0</v>
      </c>
      <c r="G9" s="137">
        <v>-7800</v>
      </c>
      <c r="H9" s="133">
        <f t="shared" si="0"/>
        <v>7800</v>
      </c>
      <c r="I9" s="75">
        <v>-7800</v>
      </c>
      <c r="J9" s="122" t="s">
        <v>320</v>
      </c>
    </row>
    <row r="10" spans="1:10" ht="13.15" customHeight="1" x14ac:dyDescent="0.2">
      <c r="A10" s="35"/>
      <c r="B10" s="134" t="s">
        <v>206</v>
      </c>
      <c r="C10" s="136" t="s">
        <v>207</v>
      </c>
      <c r="D10" s="133">
        <v>0</v>
      </c>
      <c r="E10" s="137">
        <v>-3905</v>
      </c>
      <c r="F10" s="133">
        <v>0</v>
      </c>
      <c r="G10" s="137">
        <v>-3905</v>
      </c>
      <c r="H10" s="133">
        <f t="shared" si="0"/>
        <v>3905</v>
      </c>
      <c r="I10" s="75">
        <v>-3905</v>
      </c>
      <c r="J10" s="122" t="s">
        <v>320</v>
      </c>
    </row>
    <row r="11" spans="1:10" ht="13.15" customHeight="1" x14ac:dyDescent="0.2">
      <c r="A11" s="35"/>
      <c r="B11" s="134" t="s">
        <v>276</v>
      </c>
      <c r="C11" s="136" t="s">
        <v>277</v>
      </c>
      <c r="D11" s="133">
        <v>0</v>
      </c>
      <c r="E11" s="137">
        <v>-66800</v>
      </c>
      <c r="F11" s="133">
        <v>0</v>
      </c>
      <c r="G11" s="137">
        <v>-66800</v>
      </c>
      <c r="H11" s="133">
        <f t="shared" si="0"/>
        <v>66800</v>
      </c>
      <c r="I11" s="75">
        <v>-66800</v>
      </c>
      <c r="J11" s="122" t="s">
        <v>318</v>
      </c>
    </row>
    <row r="12" spans="1:10" ht="13.15" customHeight="1" x14ac:dyDescent="0.2">
      <c r="A12" s="35"/>
      <c r="B12" s="134" t="s">
        <v>86</v>
      </c>
      <c r="C12" s="136" t="s">
        <v>87</v>
      </c>
      <c r="D12" s="133">
        <v>6231200</v>
      </c>
      <c r="E12" s="137">
        <v>0</v>
      </c>
      <c r="F12" s="133">
        <v>6231200</v>
      </c>
      <c r="G12" s="137">
        <v>0</v>
      </c>
      <c r="H12" s="133">
        <f t="shared" si="0"/>
        <v>6231200</v>
      </c>
      <c r="I12" s="123">
        <v>6231200</v>
      </c>
      <c r="J12" s="122" t="s">
        <v>361</v>
      </c>
    </row>
    <row r="13" spans="1:10" s="111" customFormat="1" ht="13.15" customHeight="1" x14ac:dyDescent="0.2">
      <c r="A13" s="35"/>
      <c r="B13" s="132" t="s">
        <v>35</v>
      </c>
      <c r="C13" s="136" t="s">
        <v>166</v>
      </c>
      <c r="D13" s="133">
        <v>0</v>
      </c>
      <c r="E13" s="137">
        <v>1143993</v>
      </c>
      <c r="F13" s="133">
        <v>0</v>
      </c>
      <c r="G13" s="137">
        <v>65468</v>
      </c>
      <c r="H13" s="133">
        <f t="shared" si="0"/>
        <v>-65468</v>
      </c>
      <c r="I13" s="75"/>
      <c r="J13" s="49" t="s">
        <v>362</v>
      </c>
    </row>
    <row r="14" spans="1:10" s="111" customFormat="1" ht="13.15" customHeight="1" x14ac:dyDescent="0.2">
      <c r="A14" s="35"/>
      <c r="B14" s="132" t="s">
        <v>278</v>
      </c>
      <c r="C14" s="136" t="s">
        <v>279</v>
      </c>
      <c r="D14" s="133">
        <v>0</v>
      </c>
      <c r="E14" s="137">
        <v>-246926</v>
      </c>
      <c r="F14" s="133">
        <v>0</v>
      </c>
      <c r="G14" s="137">
        <v>-21959</v>
      </c>
      <c r="H14" s="133">
        <f t="shared" si="0"/>
        <v>21959</v>
      </c>
      <c r="I14" s="75"/>
      <c r="J14" s="49" t="s">
        <v>362</v>
      </c>
    </row>
    <row r="15" spans="1:10" s="111" customFormat="1" ht="13.15" customHeight="1" x14ac:dyDescent="0.2">
      <c r="A15" s="35"/>
      <c r="B15" s="132" t="s">
        <v>36</v>
      </c>
      <c r="C15" s="136" t="s">
        <v>167</v>
      </c>
      <c r="D15" s="133">
        <v>0</v>
      </c>
      <c r="E15" s="137">
        <v>5434636</v>
      </c>
      <c r="F15" s="133">
        <v>0</v>
      </c>
      <c r="G15" s="137">
        <v>58284</v>
      </c>
      <c r="H15" s="133">
        <f t="shared" si="0"/>
        <v>-58284</v>
      </c>
      <c r="I15" s="75"/>
      <c r="J15" s="49" t="s">
        <v>362</v>
      </c>
    </row>
    <row r="16" spans="1:10" s="111" customFormat="1" ht="13.15" customHeight="1" x14ac:dyDescent="0.2">
      <c r="A16" s="35"/>
      <c r="B16" s="132" t="s">
        <v>168</v>
      </c>
      <c r="C16" s="136" t="s">
        <v>363</v>
      </c>
      <c r="D16" s="133">
        <v>0</v>
      </c>
      <c r="E16" s="137">
        <v>140360</v>
      </c>
      <c r="F16" s="133">
        <v>6192814</v>
      </c>
      <c r="G16" s="137">
        <v>0</v>
      </c>
      <c r="H16" s="133">
        <f t="shared" si="0"/>
        <v>6192814</v>
      </c>
      <c r="I16" s="75">
        <v>2000000</v>
      </c>
      <c r="J16" s="49" t="s">
        <v>364</v>
      </c>
    </row>
    <row r="17" spans="1:10" s="111" customFormat="1" ht="13.15" customHeight="1" x14ac:dyDescent="0.2">
      <c r="A17" s="35"/>
      <c r="B17" s="132" t="s">
        <v>37</v>
      </c>
      <c r="C17" s="136" t="s">
        <v>169</v>
      </c>
      <c r="D17" s="133">
        <v>-2200000</v>
      </c>
      <c r="E17" s="137">
        <v>-465974</v>
      </c>
      <c r="F17" s="133">
        <v>-1734026</v>
      </c>
      <c r="G17" s="137">
        <v>-2450</v>
      </c>
      <c r="H17" s="133">
        <f t="shared" si="0"/>
        <v>-1731576</v>
      </c>
      <c r="I17" s="75">
        <v>-1300000</v>
      </c>
      <c r="J17" s="49" t="s">
        <v>365</v>
      </c>
    </row>
    <row r="18" spans="1:10" s="111" customFormat="1" ht="13.15" customHeight="1" x14ac:dyDescent="0.2">
      <c r="A18" s="35"/>
      <c r="B18" s="132" t="s">
        <v>88</v>
      </c>
      <c r="C18" s="136" t="s">
        <v>89</v>
      </c>
      <c r="D18" s="133">
        <v>-2473000</v>
      </c>
      <c r="E18" s="137">
        <v>-2479460</v>
      </c>
      <c r="F18" s="133">
        <v>-2468940</v>
      </c>
      <c r="G18" s="137">
        <v>-2475400</v>
      </c>
      <c r="H18" s="133">
        <f t="shared" si="0"/>
        <v>6460</v>
      </c>
      <c r="I18" s="75">
        <v>-2475400</v>
      </c>
      <c r="J18" s="49" t="s">
        <v>318</v>
      </c>
    </row>
    <row r="19" spans="1:10" s="111" customFormat="1" ht="13.15" customHeight="1" x14ac:dyDescent="0.2">
      <c r="A19" s="35"/>
      <c r="B19" s="132" t="s">
        <v>208</v>
      </c>
      <c r="C19" s="136" t="s">
        <v>209</v>
      </c>
      <c r="D19" s="133">
        <v>-984179</v>
      </c>
      <c r="E19" s="137">
        <v>-931516</v>
      </c>
      <c r="F19" s="133">
        <v>16000</v>
      </c>
      <c r="G19" s="137">
        <v>68663</v>
      </c>
      <c r="H19" s="133">
        <f t="shared" si="0"/>
        <v>-52663</v>
      </c>
      <c r="I19" s="75">
        <v>68663</v>
      </c>
      <c r="J19" s="49" t="s">
        <v>320</v>
      </c>
    </row>
    <row r="20" spans="1:10" s="111" customFormat="1" ht="13.15" customHeight="1" x14ac:dyDescent="0.2">
      <c r="A20" s="35"/>
      <c r="B20" s="132" t="s">
        <v>210</v>
      </c>
      <c r="C20" s="136" t="s">
        <v>211</v>
      </c>
      <c r="D20" s="133">
        <v>270000</v>
      </c>
      <c r="E20" s="137">
        <v>285929</v>
      </c>
      <c r="F20" s="133">
        <v>270000</v>
      </c>
      <c r="G20" s="137">
        <v>285929</v>
      </c>
      <c r="H20" s="133">
        <f t="shared" si="0"/>
        <v>-15929</v>
      </c>
      <c r="I20" s="75">
        <v>285929</v>
      </c>
      <c r="J20" s="49" t="s">
        <v>366</v>
      </c>
    </row>
    <row r="21" spans="1:10" s="111" customFormat="1" ht="13.15" customHeight="1" x14ac:dyDescent="0.2">
      <c r="A21" s="35"/>
      <c r="B21" s="132" t="s">
        <v>212</v>
      </c>
      <c r="C21" s="136" t="s">
        <v>213</v>
      </c>
      <c r="D21" s="133">
        <v>446577</v>
      </c>
      <c r="E21" s="137">
        <v>446977</v>
      </c>
      <c r="F21" s="133">
        <v>446577</v>
      </c>
      <c r="G21" s="137">
        <v>446977</v>
      </c>
      <c r="H21" s="133">
        <f t="shared" si="0"/>
        <v>-400</v>
      </c>
      <c r="I21" s="75">
        <v>446977</v>
      </c>
      <c r="J21" s="49" t="s">
        <v>318</v>
      </c>
    </row>
    <row r="22" spans="1:10" s="111" customFormat="1" ht="13.15" customHeight="1" x14ac:dyDescent="0.2">
      <c r="A22" s="35"/>
      <c r="B22" s="132" t="s">
        <v>214</v>
      </c>
      <c r="C22" s="136" t="s">
        <v>215</v>
      </c>
      <c r="D22" s="133">
        <v>-38040</v>
      </c>
      <c r="E22" s="137">
        <v>-40315</v>
      </c>
      <c r="F22" s="133">
        <v>-38040</v>
      </c>
      <c r="G22" s="137">
        <v>-40315</v>
      </c>
      <c r="H22" s="133">
        <f t="shared" si="0"/>
        <v>2275</v>
      </c>
      <c r="I22" s="75">
        <v>-40315</v>
      </c>
      <c r="J22" s="49" t="s">
        <v>320</v>
      </c>
    </row>
    <row r="23" spans="1:10" s="111" customFormat="1" ht="13.15" customHeight="1" x14ac:dyDescent="0.2">
      <c r="A23" s="35"/>
      <c r="B23" s="132" t="s">
        <v>216</v>
      </c>
      <c r="C23" s="136" t="s">
        <v>217</v>
      </c>
      <c r="D23" s="133">
        <v>0</v>
      </c>
      <c r="E23" s="137">
        <v>530820</v>
      </c>
      <c r="F23" s="133">
        <v>569448</v>
      </c>
      <c r="G23" s="137">
        <v>979903</v>
      </c>
      <c r="H23" s="133">
        <f t="shared" si="0"/>
        <v>-410455</v>
      </c>
      <c r="I23" s="75">
        <v>1000000</v>
      </c>
      <c r="J23" s="122" t="s">
        <v>367</v>
      </c>
    </row>
    <row r="24" spans="1:10" s="111" customFormat="1" ht="13.15" customHeight="1" x14ac:dyDescent="0.2">
      <c r="A24" s="35"/>
      <c r="B24" s="170" t="s">
        <v>218</v>
      </c>
      <c r="C24" s="136" t="s">
        <v>369</v>
      </c>
      <c r="D24" s="133"/>
      <c r="E24" s="137"/>
      <c r="F24" s="133">
        <v>314560</v>
      </c>
      <c r="G24" s="137">
        <v>0</v>
      </c>
      <c r="H24" s="133">
        <f t="shared" si="0"/>
        <v>314560</v>
      </c>
      <c r="I24" s="75">
        <v>314560</v>
      </c>
      <c r="J24" s="122" t="s">
        <v>370</v>
      </c>
    </row>
    <row r="25" spans="1:10" s="50" customFormat="1" ht="13.15" customHeight="1" x14ac:dyDescent="0.2">
      <c r="A25" s="35"/>
      <c r="B25" s="132" t="s">
        <v>38</v>
      </c>
      <c r="C25" s="136" t="s">
        <v>39</v>
      </c>
      <c r="D25" s="133">
        <v>964976</v>
      </c>
      <c r="E25" s="137">
        <v>1117299</v>
      </c>
      <c r="F25" s="133">
        <v>0</v>
      </c>
      <c r="G25" s="137">
        <v>25036</v>
      </c>
      <c r="H25" s="133">
        <f t="shared" si="0"/>
        <v>-25036</v>
      </c>
      <c r="I25" s="123"/>
      <c r="J25" s="49" t="s">
        <v>362</v>
      </c>
    </row>
    <row r="26" spans="1:10" s="50" customFormat="1" ht="13.15" customHeight="1" x14ac:dyDescent="0.2">
      <c r="A26" s="35"/>
      <c r="B26" s="132" t="s">
        <v>40</v>
      </c>
      <c r="C26" s="136" t="s">
        <v>170</v>
      </c>
      <c r="D26" s="133">
        <v>471260</v>
      </c>
      <c r="E26" s="137">
        <v>29607963</v>
      </c>
      <c r="F26" s="133">
        <v>0</v>
      </c>
      <c r="G26" s="137">
        <v>788197</v>
      </c>
      <c r="H26" s="133">
        <f t="shared" si="0"/>
        <v>-788197</v>
      </c>
      <c r="I26" s="75"/>
      <c r="J26" s="49" t="s">
        <v>362</v>
      </c>
    </row>
    <row r="27" spans="1:10" s="111" customFormat="1" ht="13.15" customHeight="1" x14ac:dyDescent="0.2">
      <c r="A27" s="35"/>
      <c r="B27" s="132" t="s">
        <v>171</v>
      </c>
      <c r="C27" s="136" t="s">
        <v>371</v>
      </c>
      <c r="D27" s="133"/>
      <c r="E27" s="137"/>
      <c r="F27" s="133">
        <v>0</v>
      </c>
      <c r="G27" s="137">
        <v>1503274</v>
      </c>
      <c r="H27" s="133">
        <f t="shared" si="0"/>
        <v>-1503274</v>
      </c>
      <c r="I27" s="75"/>
      <c r="J27" s="49" t="s">
        <v>362</v>
      </c>
    </row>
    <row r="28" spans="1:10" s="50" customFormat="1" ht="13.15" customHeight="1" x14ac:dyDescent="0.2">
      <c r="A28" s="35"/>
      <c r="B28" s="132" t="s">
        <v>172</v>
      </c>
      <c r="C28" s="136" t="s">
        <v>173</v>
      </c>
      <c r="D28" s="133">
        <v>24000</v>
      </c>
      <c r="E28" s="137">
        <v>1184973</v>
      </c>
      <c r="F28" s="133">
        <v>0</v>
      </c>
      <c r="G28" s="137">
        <v>1128593</v>
      </c>
      <c r="H28" s="133">
        <f t="shared" si="0"/>
        <v>-1128593</v>
      </c>
      <c r="I28" s="75"/>
      <c r="J28" s="49" t="s">
        <v>362</v>
      </c>
    </row>
    <row r="29" spans="1:10" s="50" customFormat="1" ht="13.15" customHeight="1" x14ac:dyDescent="0.2">
      <c r="A29" s="35"/>
      <c r="B29" s="132" t="s">
        <v>219</v>
      </c>
      <c r="C29" s="136" t="s">
        <v>220</v>
      </c>
      <c r="D29" s="133">
        <v>0</v>
      </c>
      <c r="E29" s="137">
        <v>0</v>
      </c>
      <c r="F29" s="133">
        <v>1018000</v>
      </c>
      <c r="G29" s="137">
        <v>0</v>
      </c>
      <c r="H29" s="133">
        <f t="shared" si="0"/>
        <v>1018000</v>
      </c>
      <c r="I29" s="75">
        <v>0</v>
      </c>
      <c r="J29" s="49" t="s">
        <v>309</v>
      </c>
    </row>
    <row r="30" spans="1:10" s="50" customFormat="1" ht="13.15" customHeight="1" x14ac:dyDescent="0.2">
      <c r="A30" s="35"/>
      <c r="B30" s="132" t="s">
        <v>174</v>
      </c>
      <c r="C30" s="136" t="s">
        <v>175</v>
      </c>
      <c r="D30" s="133">
        <v>0</v>
      </c>
      <c r="E30" s="137">
        <v>3622</v>
      </c>
      <c r="F30" s="133">
        <v>0</v>
      </c>
      <c r="G30" s="137">
        <v>1698</v>
      </c>
      <c r="H30" s="133">
        <f t="shared" si="0"/>
        <v>-1698</v>
      </c>
      <c r="I30" s="123"/>
      <c r="J30" s="49" t="s">
        <v>362</v>
      </c>
    </row>
    <row r="31" spans="1:10" s="50" customFormat="1" ht="13.15" customHeight="1" x14ac:dyDescent="0.2">
      <c r="A31" s="35"/>
      <c r="B31" s="132" t="s">
        <v>280</v>
      </c>
      <c r="C31" s="136" t="s">
        <v>281</v>
      </c>
      <c r="D31" s="133">
        <v>0</v>
      </c>
      <c r="E31" s="137">
        <v>117319</v>
      </c>
      <c r="F31" s="133">
        <v>0</v>
      </c>
      <c r="G31" s="137">
        <v>-8006</v>
      </c>
      <c r="H31" s="133">
        <f t="shared" si="0"/>
        <v>8006</v>
      </c>
      <c r="I31" s="75"/>
      <c r="J31" s="49" t="s">
        <v>362</v>
      </c>
    </row>
    <row r="32" spans="1:10" s="50" customFormat="1" ht="13.15" customHeight="1" x14ac:dyDescent="0.2">
      <c r="A32" s="35"/>
      <c r="B32" s="132" t="s">
        <v>41</v>
      </c>
      <c r="C32" s="136" t="s">
        <v>176</v>
      </c>
      <c r="D32" s="133">
        <v>0</v>
      </c>
      <c r="E32" s="137">
        <v>2010713</v>
      </c>
      <c r="F32" s="133">
        <v>0</v>
      </c>
      <c r="G32" s="137">
        <v>193007</v>
      </c>
      <c r="H32" s="133">
        <f t="shared" si="0"/>
        <v>-193007</v>
      </c>
      <c r="I32" s="75"/>
      <c r="J32" s="49" t="s">
        <v>362</v>
      </c>
    </row>
    <row r="33" spans="1:10" s="50" customFormat="1" ht="13.15" customHeight="1" x14ac:dyDescent="0.2">
      <c r="A33" s="35"/>
      <c r="B33" s="132" t="s">
        <v>42</v>
      </c>
      <c r="C33" s="136" t="s">
        <v>177</v>
      </c>
      <c r="D33" s="133">
        <v>0</v>
      </c>
      <c r="E33" s="137">
        <v>1612120</v>
      </c>
      <c r="F33" s="133">
        <v>0</v>
      </c>
      <c r="G33" s="137">
        <v>815371</v>
      </c>
      <c r="H33" s="133">
        <f t="shared" si="0"/>
        <v>-815371</v>
      </c>
      <c r="I33" s="75"/>
      <c r="J33" s="49" t="s">
        <v>362</v>
      </c>
    </row>
    <row r="34" spans="1:10" s="50" customFormat="1" ht="13.15" customHeight="1" x14ac:dyDescent="0.2">
      <c r="A34" s="35"/>
      <c r="B34" s="132" t="s">
        <v>90</v>
      </c>
      <c r="C34" s="136" t="s">
        <v>178</v>
      </c>
      <c r="D34" s="133">
        <v>0</v>
      </c>
      <c r="E34" s="137">
        <v>1190925</v>
      </c>
      <c r="F34" s="133">
        <v>0</v>
      </c>
      <c r="G34" s="137">
        <v>633530</v>
      </c>
      <c r="H34" s="133">
        <f t="shared" si="0"/>
        <v>-633530</v>
      </c>
      <c r="I34" s="75"/>
      <c r="J34" s="49" t="s">
        <v>362</v>
      </c>
    </row>
    <row r="35" spans="1:10" s="50" customFormat="1" ht="13.15" customHeight="1" x14ac:dyDescent="0.2">
      <c r="A35" s="35"/>
      <c r="B35" s="132" t="s">
        <v>43</v>
      </c>
      <c r="C35" s="136" t="s">
        <v>44</v>
      </c>
      <c r="D35" s="133">
        <v>66267396</v>
      </c>
      <c r="E35" s="137">
        <v>66011576</v>
      </c>
      <c r="F35" s="133">
        <v>255819</v>
      </c>
      <c r="G35" s="137">
        <v>0</v>
      </c>
      <c r="H35" s="133">
        <f t="shared" si="0"/>
        <v>255819</v>
      </c>
      <c r="I35" s="75">
        <v>255819</v>
      </c>
      <c r="J35" s="122" t="s">
        <v>318</v>
      </c>
    </row>
    <row r="36" spans="1:10" s="50" customFormat="1" ht="13.15" customHeight="1" x14ac:dyDescent="0.2">
      <c r="A36" s="35"/>
      <c r="B36" s="132" t="s">
        <v>91</v>
      </c>
      <c r="C36" s="136" t="s">
        <v>179</v>
      </c>
      <c r="D36" s="133">
        <v>5812100</v>
      </c>
      <c r="E36" s="137">
        <v>5338659</v>
      </c>
      <c r="F36" s="133">
        <v>505395</v>
      </c>
      <c r="G36" s="137">
        <v>31955</v>
      </c>
      <c r="H36" s="133">
        <f t="shared" si="0"/>
        <v>473440</v>
      </c>
      <c r="I36" s="75">
        <v>505395</v>
      </c>
      <c r="J36" s="122" t="s">
        <v>318</v>
      </c>
    </row>
    <row r="37" spans="1:10" s="50" customFormat="1" ht="13.15" customHeight="1" x14ac:dyDescent="0.2">
      <c r="A37" s="35"/>
      <c r="B37" s="132" t="s">
        <v>180</v>
      </c>
      <c r="C37" s="136" t="s">
        <v>181</v>
      </c>
      <c r="D37" s="133">
        <v>4308440</v>
      </c>
      <c r="E37" s="137">
        <v>4505408</v>
      </c>
      <c r="F37" s="133">
        <v>0</v>
      </c>
      <c r="G37" s="137">
        <v>-26030</v>
      </c>
      <c r="H37" s="133">
        <f t="shared" si="0"/>
        <v>26030</v>
      </c>
      <c r="I37" s="75"/>
      <c r="J37" s="49" t="s">
        <v>362</v>
      </c>
    </row>
    <row r="38" spans="1:10" s="50" customFormat="1" ht="13.15" customHeight="1" x14ac:dyDescent="0.2">
      <c r="A38" s="35"/>
      <c r="B38" s="132" t="s">
        <v>45</v>
      </c>
      <c r="C38" s="49" t="s">
        <v>368</v>
      </c>
      <c r="D38" s="133">
        <v>0</v>
      </c>
      <c r="E38" s="137">
        <v>0</v>
      </c>
      <c r="F38" s="133">
        <v>5415046</v>
      </c>
      <c r="G38" s="137">
        <v>0</v>
      </c>
      <c r="H38" s="133">
        <f t="shared" si="0"/>
        <v>5415046</v>
      </c>
      <c r="I38" s="75">
        <v>5415046</v>
      </c>
      <c r="J38" s="49" t="s">
        <v>368</v>
      </c>
    </row>
    <row r="39" spans="1:10" s="50" customFormat="1" ht="13.15" customHeight="1" x14ac:dyDescent="0.2">
      <c r="A39" s="35"/>
      <c r="B39" s="132" t="s">
        <v>46</v>
      </c>
      <c r="C39" s="136" t="s">
        <v>47</v>
      </c>
      <c r="D39" s="133">
        <v>2200000</v>
      </c>
      <c r="E39" s="137">
        <v>2167578</v>
      </c>
      <c r="F39" s="133">
        <v>41829</v>
      </c>
      <c r="G39" s="137">
        <v>0</v>
      </c>
      <c r="H39" s="133">
        <f t="shared" si="0"/>
        <v>41829</v>
      </c>
      <c r="I39" s="75">
        <v>41829</v>
      </c>
      <c r="J39" s="122"/>
    </row>
    <row r="40" spans="1:10" ht="13.15" customHeight="1" x14ac:dyDescent="0.2">
      <c r="A40" s="35"/>
      <c r="B40" s="132" t="s">
        <v>48</v>
      </c>
      <c r="C40" s="136" t="s">
        <v>49</v>
      </c>
      <c r="D40" s="133">
        <v>0</v>
      </c>
      <c r="E40" s="137">
        <v>2669051</v>
      </c>
      <c r="F40" s="133">
        <v>-2669050</v>
      </c>
      <c r="G40" s="137">
        <v>0</v>
      </c>
      <c r="H40" s="133">
        <f t="shared" si="0"/>
        <v>-2669050</v>
      </c>
      <c r="I40" s="75">
        <v>-2000000</v>
      </c>
      <c r="J40" s="49" t="s">
        <v>372</v>
      </c>
    </row>
    <row r="41" spans="1:10" s="50" customFormat="1" ht="16.149999999999999" customHeight="1" x14ac:dyDescent="0.2">
      <c r="A41" s="83"/>
      <c r="B41" s="23"/>
      <c r="C41" s="86"/>
      <c r="D41" s="81">
        <f>SUM(D5:D40)</f>
        <v>78365800</v>
      </c>
      <c r="E41" s="82">
        <f>SUM(E5:E40)</f>
        <v>119656136</v>
      </c>
      <c r="F41" s="81">
        <f>SUM(F5:F40)</f>
        <v>16025042</v>
      </c>
      <c r="G41" s="81">
        <f>SUM(G5:G40)</f>
        <v>5860533</v>
      </c>
      <c r="H41" s="81">
        <f>SUM(H5:H40)</f>
        <v>10164509</v>
      </c>
      <c r="I41" s="81">
        <f>SUM(I8:I40)</f>
        <v>12210408</v>
      </c>
      <c r="J41" s="87"/>
    </row>
    <row r="42" spans="1:10" s="50" customFormat="1" x14ac:dyDescent="0.2"/>
    <row r="43" spans="1:10" s="50" customFormat="1" x14ac:dyDescent="0.2"/>
    <row r="44" spans="1:10" s="50" customFormat="1" x14ac:dyDescent="0.2"/>
    <row r="45" spans="1:10" s="50" customFormat="1" x14ac:dyDescent="0.2"/>
    <row r="46" spans="1:10" s="50" customFormat="1" x14ac:dyDescent="0.2"/>
    <row r="47" spans="1:10" s="50" customFormat="1" x14ac:dyDescent="0.2"/>
    <row r="48" spans="1:10" s="50" customFormat="1" x14ac:dyDescent="0.2"/>
    <row r="49" s="50" customFormat="1" x14ac:dyDescent="0.2"/>
    <row r="50" s="50" customFormat="1" x14ac:dyDescent="0.2"/>
    <row r="51" s="50" customFormat="1" x14ac:dyDescent="0.2"/>
    <row r="52" s="50" customFormat="1" x14ac:dyDescent="0.2"/>
    <row r="53" s="50" customFormat="1" x14ac:dyDescent="0.2"/>
    <row r="54" s="50" customFormat="1" x14ac:dyDescent="0.2"/>
    <row r="55" s="50" customFormat="1" x14ac:dyDescent="0.2"/>
    <row r="56" s="50" customFormat="1" x14ac:dyDescent="0.2"/>
    <row r="57" s="50" customFormat="1" x14ac:dyDescent="0.2"/>
    <row r="58" s="50" customFormat="1" x14ac:dyDescent="0.2"/>
    <row r="59" s="50" customFormat="1" x14ac:dyDescent="0.2"/>
    <row r="60" s="50" customFormat="1" x14ac:dyDescent="0.2"/>
    <row r="61" s="50" customFormat="1" x14ac:dyDescent="0.2"/>
    <row r="62" s="50" customFormat="1" x14ac:dyDescent="0.2"/>
    <row r="63" s="50" customFormat="1" x14ac:dyDescent="0.2"/>
    <row r="64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  <row r="72" s="50" customFormat="1" x14ac:dyDescent="0.2"/>
    <row r="73" s="50" customFormat="1" x14ac:dyDescent="0.2"/>
    <row r="74" s="50" customFormat="1" x14ac:dyDescent="0.2"/>
    <row r="75" s="50" customFormat="1" x14ac:dyDescent="0.2"/>
    <row r="76" s="50" customFormat="1" x14ac:dyDescent="0.2"/>
    <row r="77" s="50" customFormat="1" x14ac:dyDescent="0.2"/>
    <row r="78" s="50" customFormat="1" x14ac:dyDescent="0.2"/>
    <row r="79" s="50" customFormat="1" x14ac:dyDescent="0.2"/>
    <row r="80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pans="1:1" s="50" customFormat="1" x14ac:dyDescent="0.2"/>
    <row r="98" spans="1:1" s="50" customFormat="1" x14ac:dyDescent="0.2"/>
    <row r="99" spans="1:1" s="50" customFormat="1" x14ac:dyDescent="0.2"/>
    <row r="100" spans="1:1" s="50" customFormat="1" x14ac:dyDescent="0.2"/>
    <row r="101" spans="1:1" s="50" customFormat="1" x14ac:dyDescent="0.2"/>
    <row r="102" spans="1:1" s="50" customFormat="1" x14ac:dyDescent="0.2"/>
    <row r="103" spans="1:1" s="50" customFormat="1" x14ac:dyDescent="0.2"/>
    <row r="104" spans="1:1" s="50" customFormat="1" x14ac:dyDescent="0.2"/>
    <row r="105" spans="1:1" s="50" customFormat="1" x14ac:dyDescent="0.2"/>
    <row r="106" spans="1:1" s="50" customFormat="1" x14ac:dyDescent="0.2"/>
    <row r="107" spans="1:1" s="50" customFormat="1" x14ac:dyDescent="0.2"/>
    <row r="108" spans="1:1" s="32" customFormat="1" x14ac:dyDescent="0.2"/>
    <row r="109" spans="1:1" s="32" customFormat="1" x14ac:dyDescent="0.2"/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s="32" customFormat="1" x14ac:dyDescent="0.2"/>
    <row r="119" spans="1:1" s="32" customFormat="1" x14ac:dyDescent="0.2"/>
    <row r="120" spans="1:1" s="32" customFormat="1" x14ac:dyDescent="0.2"/>
    <row r="121" spans="1:1" s="32" customFormat="1" x14ac:dyDescent="0.2"/>
    <row r="122" spans="1:1" s="32" customFormat="1" x14ac:dyDescent="0.2"/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</sheetData>
  <pageMargins left="0.11811023622047245" right="0" top="0.15748031496062992" bottom="0.55118110236220474" header="0.31496062992125984" footer="0.31496062992125984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pane ySplit="5" topLeftCell="A15" activePane="bottomLeft" state="frozenSplit"/>
      <selection activeCell="D1" sqref="D1:E1048576"/>
      <selection pane="bottomLeft" activeCell="P18" sqref="P18"/>
    </sheetView>
  </sheetViews>
  <sheetFormatPr defaultRowHeight="12" x14ac:dyDescent="0.2"/>
  <cols>
    <col min="1" max="1" width="9.5" style="32" hidden="1" customWidth="1"/>
    <col min="3" max="3" width="59.83203125" customWidth="1"/>
    <col min="4" max="4" width="14" hidden="1" customWidth="1"/>
    <col min="5" max="5" width="13.5" hidden="1" customWidth="1"/>
    <col min="6" max="6" width="13.5" customWidth="1"/>
    <col min="7" max="7" width="15.1640625" customWidth="1"/>
    <col min="8" max="8" width="13.6640625" customWidth="1"/>
    <col min="9" max="9" width="16" customWidth="1"/>
    <col min="10" max="10" width="51" customWidth="1"/>
  </cols>
  <sheetData>
    <row r="1" spans="1:10" s="111" customFormat="1" x14ac:dyDescent="0.2">
      <c r="B1" s="111" t="s">
        <v>271</v>
      </c>
    </row>
    <row r="2" spans="1:10" s="50" customFormat="1" ht="15" customHeight="1" x14ac:dyDescent="0.2">
      <c r="B2" s="50" t="s">
        <v>317</v>
      </c>
    </row>
    <row r="3" spans="1:10" s="50" customFormat="1" x14ac:dyDescent="0.2"/>
    <row r="4" spans="1:10" ht="12.75" x14ac:dyDescent="0.2">
      <c r="A4" s="18"/>
      <c r="B4" s="18"/>
      <c r="C4" s="18" t="s">
        <v>92</v>
      </c>
      <c r="D4" s="20" t="s">
        <v>0</v>
      </c>
      <c r="E4" s="18" t="s">
        <v>1</v>
      </c>
      <c r="F4" s="20" t="s">
        <v>2</v>
      </c>
      <c r="G4" s="20" t="s">
        <v>3</v>
      </c>
      <c r="H4" s="20" t="s">
        <v>4</v>
      </c>
      <c r="I4" s="20" t="s">
        <v>31</v>
      </c>
      <c r="J4" s="20" t="s">
        <v>32</v>
      </c>
    </row>
    <row r="5" spans="1:10" ht="25.5" x14ac:dyDescent="0.2">
      <c r="A5" s="44" t="s">
        <v>164</v>
      </c>
      <c r="B5" s="23"/>
      <c r="C5" s="23"/>
      <c r="D5" s="24" t="s">
        <v>273</v>
      </c>
      <c r="E5" s="24" t="s">
        <v>274</v>
      </c>
      <c r="F5" s="26">
        <v>2017</v>
      </c>
      <c r="G5" s="9" t="s">
        <v>315</v>
      </c>
      <c r="H5" s="26" t="s">
        <v>5</v>
      </c>
      <c r="I5" s="24" t="s">
        <v>201</v>
      </c>
      <c r="J5" s="27"/>
    </row>
    <row r="6" spans="1:10" ht="13.15" customHeight="1" x14ac:dyDescent="0.2">
      <c r="A6" s="43"/>
      <c r="B6" s="161"/>
      <c r="C6" s="17"/>
      <c r="D6" s="61"/>
      <c r="E6" s="41"/>
      <c r="F6" s="61"/>
      <c r="G6" s="41"/>
      <c r="H6" s="84"/>
      <c r="I6" s="101"/>
      <c r="J6" s="94"/>
    </row>
    <row r="7" spans="1:10" s="111" customFormat="1" ht="13.15" customHeight="1" x14ac:dyDescent="0.2">
      <c r="A7" s="43"/>
      <c r="B7" s="164" t="s">
        <v>163</v>
      </c>
      <c r="C7" s="136" t="s">
        <v>354</v>
      </c>
      <c r="D7" s="129">
        <v>257300</v>
      </c>
      <c r="E7" s="137">
        <v>0</v>
      </c>
      <c r="F7" s="129">
        <v>257300</v>
      </c>
      <c r="G7" s="137">
        <v>0</v>
      </c>
      <c r="H7" s="137">
        <f>SUM(F7-G7)</f>
        <v>257300</v>
      </c>
      <c r="I7" s="129">
        <f>H7</f>
        <v>257300</v>
      </c>
      <c r="J7" s="49" t="s">
        <v>318</v>
      </c>
    </row>
    <row r="8" spans="1:10" s="111" customFormat="1" ht="13.15" customHeight="1" x14ac:dyDescent="0.2">
      <c r="A8" s="43"/>
      <c r="B8" s="164" t="s">
        <v>267</v>
      </c>
      <c r="C8" s="136" t="s">
        <v>221</v>
      </c>
      <c r="D8" s="129">
        <v>357000</v>
      </c>
      <c r="E8" s="137">
        <v>0</v>
      </c>
      <c r="F8" s="129">
        <v>357000</v>
      </c>
      <c r="G8" s="137">
        <v>0</v>
      </c>
      <c r="H8" s="137">
        <f t="shared" ref="H8:H59" si="0">SUM(F8-G8)</f>
        <v>357000</v>
      </c>
      <c r="I8" s="129">
        <f>H8</f>
        <v>357000</v>
      </c>
      <c r="J8" s="49" t="s">
        <v>318</v>
      </c>
    </row>
    <row r="9" spans="1:10" s="111" customFormat="1" ht="15.6" customHeight="1" x14ac:dyDescent="0.2">
      <c r="A9" s="43"/>
      <c r="B9" s="162" t="s">
        <v>103</v>
      </c>
      <c r="C9" s="139" t="s">
        <v>222</v>
      </c>
      <c r="D9" s="129">
        <v>1519500</v>
      </c>
      <c r="E9" s="137">
        <v>565291</v>
      </c>
      <c r="F9" s="129">
        <v>965260</v>
      </c>
      <c r="G9" s="137">
        <v>11051</v>
      </c>
      <c r="H9" s="129">
        <f t="shared" si="0"/>
        <v>954209</v>
      </c>
      <c r="I9" s="112">
        <v>965260</v>
      </c>
      <c r="J9" s="49" t="s">
        <v>353</v>
      </c>
    </row>
    <row r="10" spans="1:10" s="111" customFormat="1" ht="13.15" customHeight="1" x14ac:dyDescent="0.2">
      <c r="A10" s="43"/>
      <c r="B10" s="162" t="s">
        <v>104</v>
      </c>
      <c r="C10" s="167" t="s">
        <v>105</v>
      </c>
      <c r="D10" s="129">
        <v>2093530</v>
      </c>
      <c r="E10" s="137">
        <v>2331962</v>
      </c>
      <c r="F10" s="129">
        <v>-1243507</v>
      </c>
      <c r="G10" s="137">
        <v>-1002350</v>
      </c>
      <c r="H10" s="129">
        <f t="shared" si="0"/>
        <v>-241157</v>
      </c>
      <c r="I10" s="112">
        <v>-1002350</v>
      </c>
      <c r="J10" s="49" t="s">
        <v>318</v>
      </c>
    </row>
    <row r="11" spans="1:10" s="111" customFormat="1" ht="13.15" customHeight="1" x14ac:dyDescent="0.2">
      <c r="A11" s="43"/>
      <c r="B11" s="162" t="s">
        <v>106</v>
      </c>
      <c r="C11" s="167" t="s">
        <v>107</v>
      </c>
      <c r="D11" s="129">
        <v>1900000</v>
      </c>
      <c r="E11" s="137">
        <v>822996</v>
      </c>
      <c r="F11" s="129">
        <v>400565</v>
      </c>
      <c r="G11" s="137">
        <v>0</v>
      </c>
      <c r="H11" s="129">
        <f t="shared" si="0"/>
        <v>400565</v>
      </c>
      <c r="I11" s="112">
        <v>0</v>
      </c>
      <c r="J11" s="49" t="s">
        <v>320</v>
      </c>
    </row>
    <row r="12" spans="1:10" s="111" customFormat="1" ht="13.15" customHeight="1" x14ac:dyDescent="0.2">
      <c r="A12" s="43"/>
      <c r="B12" s="162" t="s">
        <v>108</v>
      </c>
      <c r="C12" s="139" t="s">
        <v>109</v>
      </c>
      <c r="D12" s="129">
        <v>1955500</v>
      </c>
      <c r="E12" s="137">
        <v>1389287</v>
      </c>
      <c r="F12" s="129">
        <v>1744145</v>
      </c>
      <c r="G12" s="137">
        <v>1333455</v>
      </c>
      <c r="H12" s="129">
        <f t="shared" si="0"/>
        <v>410690</v>
      </c>
      <c r="I12" s="112">
        <v>1744145</v>
      </c>
      <c r="J12" s="49" t="s">
        <v>321</v>
      </c>
    </row>
    <row r="13" spans="1:10" s="111" customFormat="1" ht="13.15" customHeight="1" x14ac:dyDescent="0.2">
      <c r="A13" s="43"/>
      <c r="B13" s="162" t="s">
        <v>223</v>
      </c>
      <c r="C13" s="139" t="s">
        <v>224</v>
      </c>
      <c r="D13" s="129">
        <v>1990190</v>
      </c>
      <c r="E13" s="137">
        <v>728241</v>
      </c>
      <c r="F13" s="129">
        <v>1990190</v>
      </c>
      <c r="G13" s="137">
        <v>767798</v>
      </c>
      <c r="H13" s="129">
        <f t="shared" si="0"/>
        <v>1222392</v>
      </c>
      <c r="I13" s="112">
        <v>1000000</v>
      </c>
      <c r="J13" s="49" t="s">
        <v>321</v>
      </c>
    </row>
    <row r="14" spans="1:10" s="111" customFormat="1" ht="13.15" customHeight="1" x14ac:dyDescent="0.2">
      <c r="A14" s="43"/>
      <c r="B14" s="162" t="s">
        <v>110</v>
      </c>
      <c r="C14" s="139" t="s">
        <v>111</v>
      </c>
      <c r="D14" s="129">
        <v>23714</v>
      </c>
      <c r="E14" s="137">
        <v>0</v>
      </c>
      <c r="F14" s="129">
        <v>23714</v>
      </c>
      <c r="G14" s="137">
        <v>0</v>
      </c>
      <c r="H14" s="129">
        <f t="shared" si="0"/>
        <v>23714</v>
      </c>
      <c r="I14" s="112">
        <v>0</v>
      </c>
      <c r="J14" s="49" t="s">
        <v>321</v>
      </c>
    </row>
    <row r="15" spans="1:10" s="111" customFormat="1" ht="15" customHeight="1" x14ac:dyDescent="0.2">
      <c r="A15" s="43"/>
      <c r="B15" s="162" t="s">
        <v>112</v>
      </c>
      <c r="C15" s="139" t="s">
        <v>222</v>
      </c>
      <c r="D15" s="129">
        <v>2058420</v>
      </c>
      <c r="E15" s="137">
        <v>772428</v>
      </c>
      <c r="F15" s="129">
        <v>4932767</v>
      </c>
      <c r="G15" s="137">
        <v>646775</v>
      </c>
      <c r="H15" s="129">
        <f>SUM(F15-G15)</f>
        <v>4285992</v>
      </c>
      <c r="I15" s="112">
        <v>3000000</v>
      </c>
      <c r="J15" s="49" t="s">
        <v>321</v>
      </c>
    </row>
    <row r="16" spans="1:10" s="111" customFormat="1" ht="15.6" customHeight="1" x14ac:dyDescent="0.2">
      <c r="A16" s="43"/>
      <c r="B16" s="162" t="s">
        <v>113</v>
      </c>
      <c r="C16" s="139" t="s">
        <v>356</v>
      </c>
      <c r="D16" s="129">
        <v>1000000</v>
      </c>
      <c r="E16" s="137">
        <v>1657106</v>
      </c>
      <c r="F16" s="129">
        <v>560382</v>
      </c>
      <c r="G16" s="137">
        <v>217488</v>
      </c>
      <c r="H16" s="129">
        <f t="shared" si="0"/>
        <v>342894</v>
      </c>
      <c r="I16" s="112">
        <f>F16</f>
        <v>560382</v>
      </c>
      <c r="J16" s="49" t="s">
        <v>321</v>
      </c>
    </row>
    <row r="17" spans="1:10" s="111" customFormat="1" ht="17.45" customHeight="1" x14ac:dyDescent="0.2">
      <c r="A17" s="43"/>
      <c r="B17" s="162" t="s">
        <v>114</v>
      </c>
      <c r="C17" s="139" t="s">
        <v>115</v>
      </c>
      <c r="D17" s="129">
        <v>1000000</v>
      </c>
      <c r="E17" s="137">
        <v>497325</v>
      </c>
      <c r="F17" s="129">
        <v>502674</v>
      </c>
      <c r="G17" s="137">
        <v>0</v>
      </c>
      <c r="H17" s="129">
        <f t="shared" si="0"/>
        <v>502674</v>
      </c>
      <c r="I17" s="112">
        <v>0</v>
      </c>
      <c r="J17" s="49" t="s">
        <v>322</v>
      </c>
    </row>
    <row r="18" spans="1:10" s="111" customFormat="1" ht="13.15" customHeight="1" x14ac:dyDescent="0.2">
      <c r="A18" s="43"/>
      <c r="B18" s="162" t="s">
        <v>225</v>
      </c>
      <c r="C18" s="139" t="s">
        <v>226</v>
      </c>
      <c r="D18" s="129">
        <v>0</v>
      </c>
      <c r="E18" s="137">
        <v>422951</v>
      </c>
      <c r="F18" s="129">
        <v>1961580</v>
      </c>
      <c r="G18" s="137">
        <v>422951</v>
      </c>
      <c r="H18" s="129">
        <f t="shared" si="0"/>
        <v>1538629</v>
      </c>
      <c r="I18" s="112">
        <v>1000000</v>
      </c>
      <c r="J18" s="49" t="s">
        <v>321</v>
      </c>
    </row>
    <row r="19" spans="1:10" s="111" customFormat="1" ht="16.899999999999999" customHeight="1" x14ac:dyDescent="0.2">
      <c r="A19" s="43"/>
      <c r="B19" s="162" t="s">
        <v>116</v>
      </c>
      <c r="C19" s="168" t="s">
        <v>298</v>
      </c>
      <c r="D19" s="129">
        <v>7200000</v>
      </c>
      <c r="E19" s="137">
        <v>4234797</v>
      </c>
      <c r="F19" s="129">
        <v>3488194</v>
      </c>
      <c r="G19" s="137">
        <v>0</v>
      </c>
      <c r="H19" s="129">
        <f t="shared" si="0"/>
        <v>3488194</v>
      </c>
      <c r="I19" s="112">
        <v>0</v>
      </c>
      <c r="J19" s="49" t="s">
        <v>322</v>
      </c>
    </row>
    <row r="20" spans="1:10" s="111" customFormat="1" ht="13.15" customHeight="1" x14ac:dyDescent="0.2">
      <c r="A20" s="43"/>
      <c r="B20" s="162" t="s">
        <v>117</v>
      </c>
      <c r="C20" s="139" t="s">
        <v>118</v>
      </c>
      <c r="D20" s="129">
        <v>5000000</v>
      </c>
      <c r="E20" s="137">
        <v>1141667</v>
      </c>
      <c r="F20" s="129">
        <v>4239688</v>
      </c>
      <c r="G20" s="137">
        <v>381355</v>
      </c>
      <c r="H20" s="129">
        <f t="shared" si="0"/>
        <v>3858333</v>
      </c>
      <c r="I20" s="112">
        <v>750000</v>
      </c>
      <c r="J20" s="49" t="s">
        <v>322</v>
      </c>
    </row>
    <row r="21" spans="1:10" s="111" customFormat="1" ht="13.15" customHeight="1" x14ac:dyDescent="0.2">
      <c r="A21" s="43"/>
      <c r="B21" s="162" t="s">
        <v>119</v>
      </c>
      <c r="C21" s="139" t="s">
        <v>120</v>
      </c>
      <c r="D21" s="129">
        <v>1121100</v>
      </c>
      <c r="E21" s="137">
        <v>105218</v>
      </c>
      <c r="F21" s="129">
        <v>44882</v>
      </c>
      <c r="G21" s="137">
        <v>29000</v>
      </c>
      <c r="H21" s="129">
        <f t="shared" si="0"/>
        <v>15882</v>
      </c>
      <c r="I21" s="112">
        <v>40000</v>
      </c>
      <c r="J21" s="153" t="s">
        <v>323</v>
      </c>
    </row>
    <row r="22" spans="1:10" s="111" customFormat="1" ht="13.15" customHeight="1" x14ac:dyDescent="0.2">
      <c r="A22" s="43"/>
      <c r="B22" s="162" t="s">
        <v>121</v>
      </c>
      <c r="C22" s="139" t="s">
        <v>122</v>
      </c>
      <c r="D22" s="129">
        <v>234000</v>
      </c>
      <c r="E22" s="137">
        <v>228976</v>
      </c>
      <c r="F22" s="129">
        <v>0</v>
      </c>
      <c r="G22" s="137">
        <v>0</v>
      </c>
      <c r="H22" s="129">
        <f t="shared" si="0"/>
        <v>0</v>
      </c>
      <c r="I22" s="112">
        <v>0</v>
      </c>
      <c r="J22" s="49" t="s">
        <v>320</v>
      </c>
    </row>
    <row r="23" spans="1:10" s="111" customFormat="1" ht="13.15" customHeight="1" x14ac:dyDescent="0.2">
      <c r="A23" s="43"/>
      <c r="B23" s="162" t="s">
        <v>123</v>
      </c>
      <c r="C23" s="139" t="s">
        <v>124</v>
      </c>
      <c r="D23" s="129">
        <v>1000000</v>
      </c>
      <c r="E23" s="137">
        <v>843170</v>
      </c>
      <c r="F23" s="129">
        <v>1579693</v>
      </c>
      <c r="G23" s="137">
        <v>122863</v>
      </c>
      <c r="H23" s="129">
        <f t="shared" si="0"/>
        <v>1456830</v>
      </c>
      <c r="I23" s="112">
        <v>500000</v>
      </c>
      <c r="J23" s="49" t="s">
        <v>322</v>
      </c>
    </row>
    <row r="24" spans="1:10" s="111" customFormat="1" ht="13.15" customHeight="1" x14ac:dyDescent="0.2">
      <c r="A24" s="43"/>
      <c r="B24" s="162" t="s">
        <v>182</v>
      </c>
      <c r="C24" s="139" t="s">
        <v>183</v>
      </c>
      <c r="D24" s="129">
        <v>0</v>
      </c>
      <c r="E24" s="137">
        <v>338142</v>
      </c>
      <c r="F24" s="129">
        <v>3776707</v>
      </c>
      <c r="G24" s="137">
        <v>114849</v>
      </c>
      <c r="H24" s="129">
        <f t="shared" si="0"/>
        <v>3661858</v>
      </c>
      <c r="I24" s="112">
        <v>1000000</v>
      </c>
      <c r="J24" s="49" t="s">
        <v>322</v>
      </c>
    </row>
    <row r="25" spans="1:10" s="111" customFormat="1" ht="13.15" customHeight="1" x14ac:dyDescent="0.2">
      <c r="A25" s="43"/>
      <c r="B25" s="162" t="s">
        <v>199</v>
      </c>
      <c r="C25" s="167" t="s">
        <v>227</v>
      </c>
      <c r="D25" s="129">
        <v>4000000</v>
      </c>
      <c r="E25" s="137">
        <v>1602229</v>
      </c>
      <c r="F25" s="129">
        <v>4598956</v>
      </c>
      <c r="G25" s="137">
        <v>443525</v>
      </c>
      <c r="H25" s="129">
        <f t="shared" si="0"/>
        <v>4155431</v>
      </c>
      <c r="I25" s="112">
        <v>3000000</v>
      </c>
      <c r="J25" s="49" t="s">
        <v>322</v>
      </c>
    </row>
    <row r="26" spans="1:10" s="111" customFormat="1" ht="15" customHeight="1" x14ac:dyDescent="0.2">
      <c r="A26" s="43"/>
      <c r="B26" s="162" t="s">
        <v>125</v>
      </c>
      <c r="C26" s="167" t="s">
        <v>228</v>
      </c>
      <c r="D26" s="129">
        <v>5000000</v>
      </c>
      <c r="E26" s="137">
        <v>4057888</v>
      </c>
      <c r="F26" s="129">
        <v>1414139</v>
      </c>
      <c r="G26" s="137">
        <v>2234151</v>
      </c>
      <c r="H26" s="129">
        <f t="shared" si="0"/>
        <v>-820012</v>
      </c>
      <c r="I26" s="112">
        <v>2234151</v>
      </c>
      <c r="J26" s="148" t="s">
        <v>324</v>
      </c>
    </row>
    <row r="27" spans="1:10" s="111" customFormat="1" ht="13.15" customHeight="1" x14ac:dyDescent="0.2">
      <c r="A27" s="43"/>
      <c r="B27" s="162" t="s">
        <v>229</v>
      </c>
      <c r="C27" s="139" t="s">
        <v>230</v>
      </c>
      <c r="D27" s="129">
        <v>0</v>
      </c>
      <c r="E27" s="137">
        <v>1260440</v>
      </c>
      <c r="F27" s="129">
        <v>1102100</v>
      </c>
      <c r="G27" s="137">
        <v>612540</v>
      </c>
      <c r="H27" s="129">
        <f t="shared" si="0"/>
        <v>489560</v>
      </c>
      <c r="I27" s="112">
        <v>1000000</v>
      </c>
      <c r="J27" s="49" t="s">
        <v>322</v>
      </c>
    </row>
    <row r="28" spans="1:10" s="111" customFormat="1" ht="13.15" customHeight="1" x14ac:dyDescent="0.2">
      <c r="A28" s="43"/>
      <c r="B28" s="162" t="s">
        <v>126</v>
      </c>
      <c r="C28" s="139" t="s">
        <v>127</v>
      </c>
      <c r="D28" s="129">
        <v>140000</v>
      </c>
      <c r="E28" s="137">
        <v>105000</v>
      </c>
      <c r="F28" s="129">
        <v>35000</v>
      </c>
      <c r="G28" s="137">
        <v>0</v>
      </c>
      <c r="H28" s="129">
        <f t="shared" si="0"/>
        <v>35000</v>
      </c>
      <c r="I28" s="112">
        <v>35000</v>
      </c>
      <c r="J28" s="49" t="s">
        <v>325</v>
      </c>
    </row>
    <row r="29" spans="1:10" s="111" customFormat="1" ht="13.15" customHeight="1" x14ac:dyDescent="0.2">
      <c r="A29" s="43"/>
      <c r="B29" s="162" t="s">
        <v>184</v>
      </c>
      <c r="C29" s="139" t="s">
        <v>185</v>
      </c>
      <c r="D29" s="129">
        <v>150000</v>
      </c>
      <c r="E29" s="137">
        <v>170198</v>
      </c>
      <c r="F29" s="129">
        <v>350179</v>
      </c>
      <c r="G29" s="137">
        <v>282833</v>
      </c>
      <c r="H29" s="129">
        <f t="shared" si="0"/>
        <v>67346</v>
      </c>
      <c r="I29" s="112">
        <v>350179</v>
      </c>
      <c r="J29" s="149" t="s">
        <v>326</v>
      </c>
    </row>
    <row r="30" spans="1:10" s="111" customFormat="1" ht="16.149999999999999" customHeight="1" x14ac:dyDescent="0.2">
      <c r="A30" s="43"/>
      <c r="B30" s="162" t="s">
        <v>128</v>
      </c>
      <c r="C30" s="139" t="s">
        <v>129</v>
      </c>
      <c r="D30" s="129">
        <v>200000</v>
      </c>
      <c r="E30" s="137">
        <v>27009</v>
      </c>
      <c r="F30" s="129">
        <v>172991</v>
      </c>
      <c r="G30" s="137">
        <v>0</v>
      </c>
      <c r="H30" s="129">
        <f t="shared" si="0"/>
        <v>172991</v>
      </c>
      <c r="I30" s="112">
        <v>172000</v>
      </c>
      <c r="J30" s="149" t="s">
        <v>327</v>
      </c>
    </row>
    <row r="31" spans="1:10" s="111" customFormat="1" ht="13.15" customHeight="1" x14ac:dyDescent="0.2">
      <c r="A31" s="43"/>
      <c r="B31" s="162" t="s">
        <v>130</v>
      </c>
      <c r="C31" s="139" t="s">
        <v>131</v>
      </c>
      <c r="D31" s="129">
        <v>508000</v>
      </c>
      <c r="E31" s="137">
        <v>839428</v>
      </c>
      <c r="F31" s="129">
        <v>416279</v>
      </c>
      <c r="G31" s="137">
        <v>230566</v>
      </c>
      <c r="H31" s="129">
        <f t="shared" si="0"/>
        <v>185713</v>
      </c>
      <c r="I31" s="112">
        <v>517000</v>
      </c>
      <c r="J31" s="149" t="s">
        <v>328</v>
      </c>
    </row>
    <row r="32" spans="1:10" s="111" customFormat="1" ht="25.5" x14ac:dyDescent="0.2">
      <c r="A32" s="43"/>
      <c r="B32" s="162" t="s">
        <v>132</v>
      </c>
      <c r="C32" s="139" t="s">
        <v>355</v>
      </c>
      <c r="D32" s="129">
        <v>304800</v>
      </c>
      <c r="E32" s="137">
        <v>323166</v>
      </c>
      <c r="F32" s="129">
        <v>551987</v>
      </c>
      <c r="G32" s="137">
        <v>264463</v>
      </c>
      <c r="H32" s="129">
        <f t="shared" si="0"/>
        <v>287524</v>
      </c>
      <c r="I32" s="112">
        <v>500000</v>
      </c>
      <c r="J32" s="149" t="s">
        <v>329</v>
      </c>
    </row>
    <row r="33" spans="1:10" s="111" customFormat="1" ht="13.15" customHeight="1" x14ac:dyDescent="0.2">
      <c r="A33" s="43"/>
      <c r="B33" s="162" t="s">
        <v>231</v>
      </c>
      <c r="C33" s="139" t="s">
        <v>232</v>
      </c>
      <c r="D33" s="129">
        <v>0</v>
      </c>
      <c r="E33" s="137">
        <v>177860</v>
      </c>
      <c r="F33" s="129">
        <v>181700</v>
      </c>
      <c r="G33" s="137">
        <v>177860</v>
      </c>
      <c r="H33" s="129">
        <f t="shared" si="0"/>
        <v>3840</v>
      </c>
      <c r="I33" s="112">
        <v>177860</v>
      </c>
      <c r="J33" s="49" t="s">
        <v>320</v>
      </c>
    </row>
    <row r="34" spans="1:10" s="111" customFormat="1" ht="15.6" customHeight="1" x14ac:dyDescent="0.2">
      <c r="A34" s="43"/>
      <c r="B34" s="162" t="s">
        <v>133</v>
      </c>
      <c r="C34" s="139" t="s">
        <v>282</v>
      </c>
      <c r="D34" s="129">
        <v>726202</v>
      </c>
      <c r="E34" s="137">
        <v>545308</v>
      </c>
      <c r="F34" s="129">
        <v>180893</v>
      </c>
      <c r="G34" s="137">
        <v>0</v>
      </c>
      <c r="H34" s="129">
        <f t="shared" si="0"/>
        <v>180893</v>
      </c>
      <c r="I34" s="112">
        <v>180000</v>
      </c>
      <c r="J34" s="149" t="s">
        <v>330</v>
      </c>
    </row>
    <row r="35" spans="1:10" s="111" customFormat="1" ht="13.15" customHeight="1" x14ac:dyDescent="0.2">
      <c r="A35" s="43"/>
      <c r="B35" s="162" t="s">
        <v>134</v>
      </c>
      <c r="C35" s="139" t="s">
        <v>135</v>
      </c>
      <c r="D35" s="129">
        <v>1535710</v>
      </c>
      <c r="E35" s="137">
        <v>274000</v>
      </c>
      <c r="F35" s="129">
        <v>3356750</v>
      </c>
      <c r="G35" s="137">
        <v>0</v>
      </c>
      <c r="H35" s="129">
        <f t="shared" si="0"/>
        <v>3356750</v>
      </c>
      <c r="I35" s="112">
        <v>0</v>
      </c>
      <c r="J35" s="149" t="s">
        <v>331</v>
      </c>
    </row>
    <row r="36" spans="1:10" s="111" customFormat="1" ht="13.15" customHeight="1" x14ac:dyDescent="0.2">
      <c r="A36" s="43"/>
      <c r="B36" s="162" t="s">
        <v>233</v>
      </c>
      <c r="C36" s="139" t="s">
        <v>234</v>
      </c>
      <c r="D36" s="129">
        <v>0</v>
      </c>
      <c r="E36" s="137">
        <v>0</v>
      </c>
      <c r="F36" s="129">
        <v>154740</v>
      </c>
      <c r="G36" s="137">
        <v>0</v>
      </c>
      <c r="H36" s="129">
        <f t="shared" si="0"/>
        <v>154740</v>
      </c>
      <c r="I36" s="112">
        <v>150000</v>
      </c>
      <c r="J36" s="49" t="s">
        <v>332</v>
      </c>
    </row>
    <row r="37" spans="1:10" s="111" customFormat="1" ht="13.15" customHeight="1" x14ac:dyDescent="0.2">
      <c r="A37" s="43"/>
      <c r="B37" s="162" t="s">
        <v>136</v>
      </c>
      <c r="C37" s="139" t="s">
        <v>137</v>
      </c>
      <c r="D37" s="129">
        <v>68076217</v>
      </c>
      <c r="E37" s="137">
        <v>74707859</v>
      </c>
      <c r="F37" s="129">
        <v>9601874</v>
      </c>
      <c r="G37" s="137">
        <v>7097432</v>
      </c>
      <c r="H37" s="129">
        <f t="shared" si="0"/>
        <v>2504442</v>
      </c>
      <c r="I37" s="112">
        <v>9600000</v>
      </c>
      <c r="J37" s="49" t="s">
        <v>318</v>
      </c>
    </row>
    <row r="38" spans="1:10" s="111" customFormat="1" ht="13.15" customHeight="1" x14ac:dyDescent="0.2">
      <c r="A38" s="43"/>
      <c r="B38" s="162" t="s">
        <v>138</v>
      </c>
      <c r="C38" s="139" t="s">
        <v>235</v>
      </c>
      <c r="D38" s="129">
        <v>1939963</v>
      </c>
      <c r="E38" s="137">
        <v>2275867</v>
      </c>
      <c r="F38" s="129">
        <v>1558033</v>
      </c>
      <c r="G38" s="137">
        <v>321416</v>
      </c>
      <c r="H38" s="129">
        <f t="shared" si="0"/>
        <v>1236617</v>
      </c>
      <c r="I38" s="112">
        <v>1083000</v>
      </c>
      <c r="J38" s="149" t="s">
        <v>333</v>
      </c>
    </row>
    <row r="39" spans="1:10" s="111" customFormat="1" ht="13.15" customHeight="1" x14ac:dyDescent="0.2">
      <c r="A39" s="43"/>
      <c r="B39" s="162" t="s">
        <v>139</v>
      </c>
      <c r="C39" s="139" t="s">
        <v>140</v>
      </c>
      <c r="D39" s="129">
        <v>5570000</v>
      </c>
      <c r="E39" s="137">
        <v>5569027</v>
      </c>
      <c r="F39" s="129">
        <v>185318</v>
      </c>
      <c r="G39" s="137">
        <v>10500</v>
      </c>
      <c r="H39" s="129">
        <f t="shared" si="0"/>
        <v>174818</v>
      </c>
      <c r="I39" s="112">
        <v>10500</v>
      </c>
      <c r="J39" s="49" t="s">
        <v>320</v>
      </c>
    </row>
    <row r="40" spans="1:10" s="111" customFormat="1" ht="13.15" customHeight="1" x14ac:dyDescent="0.2">
      <c r="A40" s="43"/>
      <c r="B40" s="162" t="s">
        <v>142</v>
      </c>
      <c r="C40" s="139" t="s">
        <v>143</v>
      </c>
      <c r="D40" s="129">
        <v>700000</v>
      </c>
      <c r="E40" s="137">
        <v>0</v>
      </c>
      <c r="F40" s="129">
        <v>700000</v>
      </c>
      <c r="G40" s="137">
        <v>0</v>
      </c>
      <c r="H40" s="129">
        <f t="shared" si="0"/>
        <v>700000</v>
      </c>
      <c r="I40" s="112">
        <v>0</v>
      </c>
      <c r="J40" s="49" t="s">
        <v>334</v>
      </c>
    </row>
    <row r="41" spans="1:10" s="111" customFormat="1" ht="13.15" customHeight="1" x14ac:dyDescent="0.2">
      <c r="A41" s="43"/>
      <c r="B41" s="162" t="s">
        <v>144</v>
      </c>
      <c r="C41" s="139" t="s">
        <v>145</v>
      </c>
      <c r="D41" s="129">
        <v>9957000</v>
      </c>
      <c r="E41" s="137">
        <v>9906896</v>
      </c>
      <c r="F41" s="129">
        <v>67722</v>
      </c>
      <c r="G41" s="137">
        <v>17618</v>
      </c>
      <c r="H41" s="129">
        <f t="shared" si="0"/>
        <v>50104</v>
      </c>
      <c r="I41" s="112">
        <v>67722</v>
      </c>
      <c r="J41" s="150" t="s">
        <v>335</v>
      </c>
    </row>
    <row r="42" spans="1:10" s="111" customFormat="1" ht="13.15" customHeight="1" x14ac:dyDescent="0.2">
      <c r="A42" s="43"/>
      <c r="B42" s="162" t="s">
        <v>146</v>
      </c>
      <c r="C42" s="139" t="s">
        <v>283</v>
      </c>
      <c r="D42" s="129">
        <v>3960000</v>
      </c>
      <c r="E42" s="137">
        <v>1461846</v>
      </c>
      <c r="F42" s="129">
        <v>4267488</v>
      </c>
      <c r="G42" s="137">
        <v>11244</v>
      </c>
      <c r="H42" s="129">
        <f t="shared" si="0"/>
        <v>4256244</v>
      </c>
      <c r="I42" s="112">
        <v>4267488</v>
      </c>
      <c r="J42" s="150" t="s">
        <v>336</v>
      </c>
    </row>
    <row r="43" spans="1:10" s="111" customFormat="1" ht="13.15" customHeight="1" x14ac:dyDescent="0.2">
      <c r="A43" s="43"/>
      <c r="B43" s="162" t="s">
        <v>147</v>
      </c>
      <c r="C43" s="139" t="s">
        <v>141</v>
      </c>
      <c r="D43" s="129">
        <v>2700000</v>
      </c>
      <c r="E43" s="137">
        <v>2639887</v>
      </c>
      <c r="F43" s="129">
        <v>60114</v>
      </c>
      <c r="G43" s="137">
        <v>0</v>
      </c>
      <c r="H43" s="129">
        <f t="shared" si="0"/>
        <v>60114</v>
      </c>
      <c r="I43" s="112">
        <v>60144</v>
      </c>
      <c r="J43" s="49" t="s">
        <v>337</v>
      </c>
    </row>
    <row r="44" spans="1:10" s="111" customFormat="1" ht="13.15" customHeight="1" x14ac:dyDescent="0.2">
      <c r="A44" s="43"/>
      <c r="B44" s="162" t="s">
        <v>148</v>
      </c>
      <c r="C44" s="139" t="s">
        <v>149</v>
      </c>
      <c r="D44" s="129">
        <v>1920000</v>
      </c>
      <c r="E44" s="137">
        <v>1997132</v>
      </c>
      <c r="F44" s="129">
        <v>-1345085</v>
      </c>
      <c r="G44" s="137">
        <v>-1267953</v>
      </c>
      <c r="H44" s="129">
        <f t="shared" si="0"/>
        <v>-77132</v>
      </c>
      <c r="I44" s="112">
        <v>-1282000</v>
      </c>
      <c r="J44" s="150" t="s">
        <v>338</v>
      </c>
    </row>
    <row r="45" spans="1:10" s="111" customFormat="1" ht="13.15" customHeight="1" x14ac:dyDescent="0.2">
      <c r="A45" s="43"/>
      <c r="B45" s="162" t="s">
        <v>150</v>
      </c>
      <c r="C45" s="139" t="s">
        <v>284</v>
      </c>
      <c r="D45" s="129">
        <v>6075000</v>
      </c>
      <c r="E45" s="137">
        <v>5006558</v>
      </c>
      <c r="F45" s="129">
        <v>1616508</v>
      </c>
      <c r="G45" s="137">
        <v>548066</v>
      </c>
      <c r="H45" s="129">
        <f t="shared" si="0"/>
        <v>1068442</v>
      </c>
      <c r="I45" s="112">
        <v>616508</v>
      </c>
      <c r="J45" s="49" t="s">
        <v>320</v>
      </c>
    </row>
    <row r="46" spans="1:10" s="111" customFormat="1" ht="13.15" customHeight="1" x14ac:dyDescent="0.2">
      <c r="A46" s="43"/>
      <c r="B46" s="162" t="s">
        <v>151</v>
      </c>
      <c r="C46" s="139" t="s">
        <v>152</v>
      </c>
      <c r="D46" s="129">
        <v>508000</v>
      </c>
      <c r="E46" s="137">
        <v>368860</v>
      </c>
      <c r="F46" s="129">
        <v>161555</v>
      </c>
      <c r="G46" s="137">
        <v>22415</v>
      </c>
      <c r="H46" s="129">
        <f t="shared" si="0"/>
        <v>139140</v>
      </c>
      <c r="I46" s="112">
        <v>161555</v>
      </c>
      <c r="J46" s="49" t="s">
        <v>339</v>
      </c>
    </row>
    <row r="47" spans="1:10" s="111" customFormat="1" ht="13.15" customHeight="1" x14ac:dyDescent="0.2">
      <c r="A47" s="43"/>
      <c r="B47" s="162" t="s">
        <v>153</v>
      </c>
      <c r="C47" s="139" t="s">
        <v>285</v>
      </c>
      <c r="D47" s="129">
        <v>3453765</v>
      </c>
      <c r="E47" s="137">
        <v>2882399</v>
      </c>
      <c r="F47" s="129">
        <v>4491809</v>
      </c>
      <c r="G47" s="137">
        <v>1837692</v>
      </c>
      <c r="H47" s="129">
        <f t="shared" si="0"/>
        <v>2654117</v>
      </c>
      <c r="I47" s="112">
        <v>4000000</v>
      </c>
      <c r="J47" s="49" t="s">
        <v>340</v>
      </c>
    </row>
    <row r="48" spans="1:10" s="111" customFormat="1" ht="13.15" customHeight="1" x14ac:dyDescent="0.2">
      <c r="A48" s="43"/>
      <c r="B48" s="162" t="s">
        <v>154</v>
      </c>
      <c r="C48" s="139" t="s">
        <v>155</v>
      </c>
      <c r="D48" s="129">
        <v>609600</v>
      </c>
      <c r="E48" s="137">
        <v>1026943</v>
      </c>
      <c r="F48" s="129">
        <v>-417343</v>
      </c>
      <c r="G48" s="137">
        <v>0</v>
      </c>
      <c r="H48" s="129">
        <f t="shared" si="0"/>
        <v>-417343</v>
      </c>
      <c r="I48" s="112">
        <v>-417000</v>
      </c>
      <c r="J48" s="49" t="s">
        <v>341</v>
      </c>
    </row>
    <row r="49" spans="1:10" s="111" customFormat="1" ht="13.15" customHeight="1" x14ac:dyDescent="0.2">
      <c r="A49" s="43"/>
      <c r="B49" s="162" t="s">
        <v>236</v>
      </c>
      <c r="C49" s="139" t="s">
        <v>237</v>
      </c>
      <c r="D49" s="129">
        <v>0</v>
      </c>
      <c r="E49" s="137">
        <v>0</v>
      </c>
      <c r="F49" s="129">
        <v>16290</v>
      </c>
      <c r="G49" s="137">
        <v>0</v>
      </c>
      <c r="H49" s="129">
        <f t="shared" si="0"/>
        <v>16290</v>
      </c>
      <c r="I49" s="112">
        <v>0</v>
      </c>
      <c r="J49" s="49" t="s">
        <v>342</v>
      </c>
    </row>
    <row r="50" spans="1:10" s="111" customFormat="1" ht="13.15" customHeight="1" x14ac:dyDescent="0.2">
      <c r="A50" s="43"/>
      <c r="B50" s="162" t="s">
        <v>156</v>
      </c>
      <c r="C50" s="139" t="s">
        <v>238</v>
      </c>
      <c r="D50" s="129">
        <v>360</v>
      </c>
      <c r="E50" s="137">
        <v>0</v>
      </c>
      <c r="F50" s="129">
        <v>1737360</v>
      </c>
      <c r="G50" s="137">
        <v>0</v>
      </c>
      <c r="H50" s="129">
        <f t="shared" si="0"/>
        <v>1737360</v>
      </c>
      <c r="I50" s="112">
        <v>200000</v>
      </c>
      <c r="J50" s="49" t="s">
        <v>347</v>
      </c>
    </row>
    <row r="51" spans="1:10" s="111" customFormat="1" ht="13.15" customHeight="1" x14ac:dyDescent="0.2">
      <c r="A51" s="43"/>
      <c r="B51" s="162" t="s">
        <v>239</v>
      </c>
      <c r="C51" s="139" t="s">
        <v>240</v>
      </c>
      <c r="D51" s="129">
        <v>0</v>
      </c>
      <c r="E51" s="137">
        <v>10497</v>
      </c>
      <c r="F51" s="129">
        <v>1034290</v>
      </c>
      <c r="G51" s="137">
        <v>15172</v>
      </c>
      <c r="H51" s="129">
        <f t="shared" si="0"/>
        <v>1019118</v>
      </c>
      <c r="I51" s="112">
        <v>1034290</v>
      </c>
      <c r="J51" s="49" t="s">
        <v>343</v>
      </c>
    </row>
    <row r="52" spans="1:10" s="111" customFormat="1" ht="13.15" customHeight="1" x14ac:dyDescent="0.2">
      <c r="A52" s="43"/>
      <c r="B52" s="165">
        <v>222924</v>
      </c>
      <c r="C52" s="139" t="s">
        <v>286</v>
      </c>
      <c r="D52" s="129">
        <v>3300000</v>
      </c>
      <c r="E52" s="137">
        <v>3171502</v>
      </c>
      <c r="F52" s="129">
        <v>604978</v>
      </c>
      <c r="G52" s="137">
        <v>476479</v>
      </c>
      <c r="H52" s="129">
        <f t="shared" si="0"/>
        <v>128499</v>
      </c>
      <c r="I52" s="112">
        <v>604978</v>
      </c>
      <c r="J52" s="49" t="s">
        <v>320</v>
      </c>
    </row>
    <row r="53" spans="1:10" s="111" customFormat="1" ht="13.15" customHeight="1" x14ac:dyDescent="0.2">
      <c r="A53" s="43"/>
      <c r="B53" s="165">
        <v>222926</v>
      </c>
      <c r="C53" s="139" t="s">
        <v>241</v>
      </c>
      <c r="D53" s="129">
        <v>2000000</v>
      </c>
      <c r="E53" s="137">
        <v>161605</v>
      </c>
      <c r="F53" s="129">
        <v>1878642</v>
      </c>
      <c r="G53" s="137">
        <v>40248</v>
      </c>
      <c r="H53" s="129">
        <f t="shared" si="0"/>
        <v>1838394</v>
      </c>
      <c r="I53" s="112">
        <v>1878642</v>
      </c>
      <c r="J53" s="49" t="s">
        <v>321</v>
      </c>
    </row>
    <row r="54" spans="1:10" s="111" customFormat="1" ht="13.15" customHeight="1" x14ac:dyDescent="0.2">
      <c r="A54" s="43"/>
      <c r="B54" s="165">
        <v>222927</v>
      </c>
      <c r="C54" s="139" t="s">
        <v>287</v>
      </c>
      <c r="D54" s="129">
        <v>0</v>
      </c>
      <c r="E54" s="137">
        <v>684258</v>
      </c>
      <c r="F54" s="129">
        <v>3214332</v>
      </c>
      <c r="G54" s="137">
        <v>598589</v>
      </c>
      <c r="H54" s="129">
        <f t="shared" si="0"/>
        <v>2615743</v>
      </c>
      <c r="I54" s="112">
        <v>3214332</v>
      </c>
      <c r="J54" s="149" t="s">
        <v>344</v>
      </c>
    </row>
    <row r="55" spans="1:10" s="111" customFormat="1" ht="13.15" customHeight="1" x14ac:dyDescent="0.2">
      <c r="A55" s="43"/>
      <c r="B55" s="165">
        <v>222928</v>
      </c>
      <c r="C55" s="139" t="s">
        <v>242</v>
      </c>
      <c r="D55" s="129">
        <v>1637810</v>
      </c>
      <c r="E55" s="137">
        <v>14527</v>
      </c>
      <c r="F55" s="129">
        <v>1637810</v>
      </c>
      <c r="G55" s="137">
        <v>14527</v>
      </c>
      <c r="H55" s="129">
        <f t="shared" si="0"/>
        <v>1623283</v>
      </c>
      <c r="I55" s="112">
        <v>1637810</v>
      </c>
      <c r="J55" s="49" t="s">
        <v>321</v>
      </c>
    </row>
    <row r="56" spans="1:10" s="111" customFormat="1" ht="13.15" customHeight="1" x14ac:dyDescent="0.2">
      <c r="A56" s="43"/>
      <c r="B56" s="165">
        <v>222929</v>
      </c>
      <c r="C56" s="139" t="s">
        <v>243</v>
      </c>
      <c r="D56" s="129">
        <v>0</v>
      </c>
      <c r="E56" s="137">
        <v>6000</v>
      </c>
      <c r="F56" s="129">
        <v>500000</v>
      </c>
      <c r="G56" s="137">
        <v>304853</v>
      </c>
      <c r="H56" s="129">
        <f t="shared" si="0"/>
        <v>195147</v>
      </c>
      <c r="I56" s="112">
        <v>500000</v>
      </c>
      <c r="J56" s="49" t="s">
        <v>321</v>
      </c>
    </row>
    <row r="57" spans="1:10" s="111" customFormat="1" ht="13.15" customHeight="1" x14ac:dyDescent="0.2">
      <c r="A57" s="43"/>
      <c r="B57" s="162" t="s">
        <v>157</v>
      </c>
      <c r="C57" s="139" t="s">
        <v>158</v>
      </c>
      <c r="D57" s="129">
        <v>7935360</v>
      </c>
      <c r="E57" s="137">
        <v>6443326</v>
      </c>
      <c r="F57" s="129">
        <v>2784894</v>
      </c>
      <c r="G57" s="137">
        <v>0</v>
      </c>
      <c r="H57" s="129">
        <f t="shared" si="0"/>
        <v>2784894</v>
      </c>
      <c r="I57" s="112">
        <v>2784894</v>
      </c>
      <c r="J57" s="49" t="s">
        <v>346</v>
      </c>
    </row>
    <row r="58" spans="1:10" s="111" customFormat="1" ht="13.15" customHeight="1" x14ac:dyDescent="0.2">
      <c r="A58" s="43"/>
      <c r="B58" s="162" t="s">
        <v>159</v>
      </c>
      <c r="C58" s="139" t="s">
        <v>160</v>
      </c>
      <c r="D58" s="129">
        <v>7520550</v>
      </c>
      <c r="E58" s="137">
        <v>4407489</v>
      </c>
      <c r="F58" s="129">
        <v>4555995</v>
      </c>
      <c r="G58" s="137">
        <v>1442935</v>
      </c>
      <c r="H58" s="129">
        <f t="shared" si="0"/>
        <v>3113060</v>
      </c>
      <c r="I58" s="112">
        <v>4555995</v>
      </c>
      <c r="J58" s="149" t="s">
        <v>345</v>
      </c>
    </row>
    <row r="59" spans="1:10" s="111" customFormat="1" ht="13.15" customHeight="1" x14ac:dyDescent="0.2">
      <c r="A59" s="43"/>
      <c r="B59" s="162" t="s">
        <v>161</v>
      </c>
      <c r="C59" s="139" t="s">
        <v>162</v>
      </c>
      <c r="D59" s="129">
        <v>1021210</v>
      </c>
      <c r="E59" s="137">
        <v>926861</v>
      </c>
      <c r="F59" s="129">
        <v>1305111</v>
      </c>
      <c r="G59" s="137">
        <v>163242</v>
      </c>
      <c r="H59" s="129">
        <f t="shared" si="0"/>
        <v>1141869</v>
      </c>
      <c r="I59" s="112">
        <v>1305111</v>
      </c>
      <c r="J59" s="149" t="s">
        <v>345</v>
      </c>
    </row>
    <row r="60" spans="1:10" s="111" customFormat="1" ht="13.15" customHeight="1" x14ac:dyDescent="0.2">
      <c r="A60" s="43"/>
      <c r="B60" s="166"/>
      <c r="C60" s="135"/>
      <c r="D60" s="110"/>
      <c r="E60" s="36"/>
      <c r="F60" s="110"/>
      <c r="G60" s="36"/>
      <c r="H60" s="129"/>
      <c r="I60" s="140"/>
      <c r="J60" s="49"/>
    </row>
    <row r="61" spans="1:10" s="50" customFormat="1" ht="12.75" x14ac:dyDescent="0.2">
      <c r="A61" s="51"/>
      <c r="B61" s="102"/>
      <c r="C61" s="106"/>
      <c r="D61" s="85"/>
      <c r="E61" s="98"/>
      <c r="F61" s="85"/>
      <c r="G61" s="98"/>
      <c r="H61" s="85"/>
      <c r="I61" s="107"/>
      <c r="J61" s="108"/>
    </row>
    <row r="62" spans="1:10" s="50" customFormat="1" ht="12.75" x14ac:dyDescent="0.2">
      <c r="A62" s="51"/>
      <c r="B62" s="80"/>
      <c r="C62" s="23"/>
      <c r="D62" s="81">
        <f>SUM(D7:D61)</f>
        <v>170159801</v>
      </c>
      <c r="E62" s="113">
        <f t="shared" ref="E62:I62" si="1">SUM(E7:E61)</f>
        <v>149131422</v>
      </c>
      <c r="F62" s="81">
        <f t="shared" si="1"/>
        <v>78314643</v>
      </c>
      <c r="G62" s="113">
        <f t="shared" si="1"/>
        <v>18945648</v>
      </c>
      <c r="H62" s="81">
        <f t="shared" si="1"/>
        <v>59368995</v>
      </c>
      <c r="I62" s="81">
        <f t="shared" si="1"/>
        <v>54371896</v>
      </c>
      <c r="J62" s="109"/>
    </row>
    <row r="63" spans="1:10" ht="12.75" x14ac:dyDescent="0.2">
      <c r="B63" s="56"/>
      <c r="C63" s="53"/>
      <c r="D63" s="54"/>
      <c r="E63" s="54"/>
      <c r="F63" s="54"/>
      <c r="G63" s="54"/>
      <c r="H63" s="54"/>
    </row>
    <row r="64" spans="1:10" ht="12.75" x14ac:dyDescent="0.2">
      <c r="B64" s="55"/>
      <c r="C64" s="53"/>
      <c r="D64" s="54"/>
      <c r="E64" s="54"/>
      <c r="F64" s="54"/>
      <c r="G64" s="54"/>
      <c r="H64" s="54"/>
    </row>
    <row r="65" spans="2:8" ht="12.75" x14ac:dyDescent="0.2">
      <c r="B65" s="55"/>
      <c r="C65" s="53"/>
      <c r="D65" s="54"/>
      <c r="E65" s="54"/>
      <c r="F65" s="54"/>
      <c r="G65" s="54"/>
      <c r="H65" s="54"/>
    </row>
    <row r="66" spans="2:8" ht="12.75" x14ac:dyDescent="0.2">
      <c r="B66" s="55"/>
      <c r="C66" s="53"/>
      <c r="D66" s="54"/>
      <c r="E66" s="54"/>
      <c r="F66" s="54"/>
      <c r="G66" s="54"/>
      <c r="H66" s="54"/>
    </row>
  </sheetData>
  <pageMargins left="0" right="0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B1" zoomScaleNormal="100" workbookViewId="0">
      <selection activeCell="U11" sqref="U11"/>
    </sheetView>
  </sheetViews>
  <sheetFormatPr defaultRowHeight="12" x14ac:dyDescent="0.2"/>
  <cols>
    <col min="1" max="1" width="0" style="12" hidden="1" customWidth="1"/>
    <col min="2" max="2" width="12.1640625" customWidth="1"/>
    <col min="3" max="3" width="56.33203125" customWidth="1"/>
    <col min="4" max="4" width="14.5" hidden="1" customWidth="1"/>
    <col min="5" max="5" width="15.1640625" hidden="1" customWidth="1"/>
    <col min="6" max="8" width="12.6640625" customWidth="1"/>
    <col min="9" max="9" width="14" customWidth="1"/>
    <col min="10" max="10" width="47.6640625" customWidth="1"/>
  </cols>
  <sheetData>
    <row r="1" spans="1:10" s="111" customFormat="1" x14ac:dyDescent="0.2">
      <c r="B1" s="111" t="s">
        <v>271</v>
      </c>
    </row>
    <row r="2" spans="1:10" s="50" customFormat="1" x14ac:dyDescent="0.2">
      <c r="B2" s="50" t="s">
        <v>272</v>
      </c>
    </row>
    <row r="3" spans="1:10" s="50" customFormat="1" x14ac:dyDescent="0.2"/>
    <row r="4" spans="1:10" ht="12.75" x14ac:dyDescent="0.2">
      <c r="A4" s="13"/>
      <c r="B4" s="18"/>
      <c r="C4" s="18" t="s">
        <v>7</v>
      </c>
      <c r="D4" s="20" t="s">
        <v>0</v>
      </c>
      <c r="E4" s="18" t="s">
        <v>1</v>
      </c>
      <c r="F4" s="20" t="s">
        <v>2</v>
      </c>
      <c r="G4" s="20" t="s">
        <v>3</v>
      </c>
      <c r="H4" s="20" t="s">
        <v>4</v>
      </c>
      <c r="I4" s="21" t="s">
        <v>31</v>
      </c>
      <c r="J4" s="21" t="s">
        <v>32</v>
      </c>
    </row>
    <row r="5" spans="1:10" ht="25.5" x14ac:dyDescent="0.2">
      <c r="A5" s="13"/>
      <c r="B5" s="23"/>
      <c r="C5" s="23"/>
      <c r="D5" s="24" t="s">
        <v>273</v>
      </c>
      <c r="E5" s="24" t="s">
        <v>274</v>
      </c>
      <c r="F5" s="26">
        <v>2017</v>
      </c>
      <c r="G5" s="9" t="s">
        <v>426</v>
      </c>
      <c r="H5" s="26" t="s">
        <v>5</v>
      </c>
      <c r="I5" s="40" t="s">
        <v>201</v>
      </c>
      <c r="J5" s="39"/>
    </row>
    <row r="6" spans="1:10" ht="12.75" x14ac:dyDescent="0.2">
      <c r="B6" s="100"/>
      <c r="C6" s="17"/>
      <c r="D6" s="61"/>
      <c r="E6" s="41"/>
      <c r="F6" s="61"/>
      <c r="G6" s="41"/>
      <c r="H6" s="61"/>
      <c r="I6" s="31"/>
      <c r="J6" s="31"/>
    </row>
    <row r="7" spans="1:10" ht="12.75" x14ac:dyDescent="0.2">
      <c r="B7" s="128" t="s">
        <v>94</v>
      </c>
      <c r="C7" s="139" t="s">
        <v>383</v>
      </c>
      <c r="D7" s="129">
        <v>514600</v>
      </c>
      <c r="E7" s="137">
        <v>170875</v>
      </c>
      <c r="F7" s="129">
        <v>1361725</v>
      </c>
      <c r="G7" s="137">
        <v>0</v>
      </c>
      <c r="H7" s="129">
        <f>SUM(F7-G7)</f>
        <v>1361725</v>
      </c>
      <c r="I7" s="112">
        <v>0</v>
      </c>
      <c r="J7" s="204" t="s">
        <v>417</v>
      </c>
    </row>
    <row r="8" spans="1:10" s="111" customFormat="1" ht="12.75" x14ac:dyDescent="0.2">
      <c r="B8" s="128" t="s">
        <v>50</v>
      </c>
      <c r="C8" s="139" t="s">
        <v>288</v>
      </c>
      <c r="D8" s="129">
        <v>86461315</v>
      </c>
      <c r="E8" s="137">
        <v>86290673</v>
      </c>
      <c r="F8" s="129">
        <v>1924275</v>
      </c>
      <c r="G8" s="137">
        <v>568974</v>
      </c>
      <c r="H8" s="129">
        <f t="shared" ref="H8:H33" si="0">SUM(F8-G8)</f>
        <v>1355301</v>
      </c>
      <c r="I8" s="112">
        <f>F8</f>
        <v>1924275</v>
      </c>
      <c r="J8" s="204" t="s">
        <v>418</v>
      </c>
    </row>
    <row r="9" spans="1:10" s="111" customFormat="1" ht="12.75" x14ac:dyDescent="0.2">
      <c r="B9" s="190" t="s">
        <v>384</v>
      </c>
      <c r="C9" s="193" t="s">
        <v>385</v>
      </c>
      <c r="D9" s="192"/>
      <c r="E9" s="194"/>
      <c r="F9" s="192">
        <v>46938</v>
      </c>
      <c r="G9" s="194">
        <v>0</v>
      </c>
      <c r="H9" s="192">
        <f t="shared" si="0"/>
        <v>46938</v>
      </c>
      <c r="I9" s="195">
        <f>F9</f>
        <v>46938</v>
      </c>
      <c r="J9" s="191" t="s">
        <v>417</v>
      </c>
    </row>
    <row r="10" spans="1:10" s="111" customFormat="1" ht="12.75" x14ac:dyDescent="0.2">
      <c r="B10" s="190" t="s">
        <v>386</v>
      </c>
      <c r="C10" s="193" t="s">
        <v>387</v>
      </c>
      <c r="D10" s="192"/>
      <c r="E10" s="194"/>
      <c r="F10" s="192">
        <v>43060</v>
      </c>
      <c r="G10" s="194">
        <v>22567</v>
      </c>
      <c r="H10" s="192">
        <f t="shared" si="0"/>
        <v>20493</v>
      </c>
      <c r="I10" s="195">
        <f>F10</f>
        <v>43060</v>
      </c>
      <c r="J10" s="191" t="s">
        <v>418</v>
      </c>
    </row>
    <row r="11" spans="1:10" s="111" customFormat="1" ht="25.5" x14ac:dyDescent="0.2">
      <c r="B11" s="190" t="s">
        <v>388</v>
      </c>
      <c r="C11" s="193" t="s">
        <v>389</v>
      </c>
      <c r="D11" s="192"/>
      <c r="E11" s="194"/>
      <c r="F11" s="192">
        <v>132900</v>
      </c>
      <c r="G11" s="194">
        <v>131946</v>
      </c>
      <c r="H11" s="192">
        <f t="shared" si="0"/>
        <v>954</v>
      </c>
      <c r="I11" s="195">
        <f>G11</f>
        <v>131946</v>
      </c>
      <c r="J11" s="191" t="s">
        <v>419</v>
      </c>
    </row>
    <row r="12" spans="1:10" s="111" customFormat="1" ht="12.75" x14ac:dyDescent="0.2">
      <c r="B12" s="190" t="s">
        <v>390</v>
      </c>
      <c r="C12" s="193" t="s">
        <v>391</v>
      </c>
      <c r="D12" s="192"/>
      <c r="E12" s="194"/>
      <c r="F12" s="192">
        <v>87500</v>
      </c>
      <c r="G12" s="194">
        <v>0</v>
      </c>
      <c r="H12" s="192">
        <f t="shared" si="0"/>
        <v>87500</v>
      </c>
      <c r="I12" s="195">
        <f>F12</f>
        <v>87500</v>
      </c>
      <c r="J12" s="191" t="s">
        <v>418</v>
      </c>
    </row>
    <row r="13" spans="1:10" s="111" customFormat="1" ht="25.5" x14ac:dyDescent="0.2">
      <c r="B13" s="190" t="s">
        <v>392</v>
      </c>
      <c r="C13" s="193" t="s">
        <v>393</v>
      </c>
      <c r="D13" s="192"/>
      <c r="E13" s="194"/>
      <c r="F13" s="192">
        <v>20612</v>
      </c>
      <c r="G13" s="194">
        <v>21300</v>
      </c>
      <c r="H13" s="192">
        <f t="shared" si="0"/>
        <v>-688</v>
      </c>
      <c r="I13" s="195">
        <f>G13</f>
        <v>21300</v>
      </c>
      <c r="J13" s="191" t="s">
        <v>420</v>
      </c>
    </row>
    <row r="14" spans="1:10" s="111" customFormat="1" ht="12.75" x14ac:dyDescent="0.2">
      <c r="B14" s="190" t="s">
        <v>394</v>
      </c>
      <c r="C14" s="193" t="s">
        <v>395</v>
      </c>
      <c r="D14" s="192"/>
      <c r="E14" s="194"/>
      <c r="F14" s="192">
        <v>49000</v>
      </c>
      <c r="G14" s="194">
        <v>0</v>
      </c>
      <c r="H14" s="192">
        <f t="shared" si="0"/>
        <v>49000</v>
      </c>
      <c r="I14" s="195">
        <f>F14</f>
        <v>49000</v>
      </c>
      <c r="J14" s="191" t="s">
        <v>418</v>
      </c>
    </row>
    <row r="15" spans="1:10" s="111" customFormat="1" ht="12.75" x14ac:dyDescent="0.2">
      <c r="B15" s="190" t="s">
        <v>396</v>
      </c>
      <c r="C15" s="193" t="s">
        <v>397</v>
      </c>
      <c r="D15" s="192"/>
      <c r="E15" s="194"/>
      <c r="F15" s="192">
        <v>58300</v>
      </c>
      <c r="G15" s="194">
        <v>0</v>
      </c>
      <c r="H15" s="192">
        <f t="shared" si="0"/>
        <v>58300</v>
      </c>
      <c r="I15" s="195">
        <f>F15</f>
        <v>58300</v>
      </c>
      <c r="J15" s="191" t="s">
        <v>421</v>
      </c>
    </row>
    <row r="16" spans="1:10" s="111" customFormat="1" ht="12.75" x14ac:dyDescent="0.2">
      <c r="B16" s="197" t="s">
        <v>51</v>
      </c>
      <c r="C16" s="198" t="s">
        <v>398</v>
      </c>
      <c r="D16" s="129">
        <v>2372937</v>
      </c>
      <c r="E16" s="137">
        <v>2182194</v>
      </c>
      <c r="F16" s="207">
        <v>-13141</v>
      </c>
      <c r="G16" s="137">
        <v>0</v>
      </c>
      <c r="H16" s="129">
        <f t="shared" si="0"/>
        <v>-13141</v>
      </c>
      <c r="I16" s="112">
        <v>0</v>
      </c>
      <c r="J16" s="204" t="s">
        <v>326</v>
      </c>
    </row>
    <row r="17" spans="2:10" s="186" customFormat="1" ht="12.75" x14ac:dyDescent="0.2">
      <c r="B17" s="197" t="s">
        <v>399</v>
      </c>
      <c r="C17" s="198" t="s">
        <v>400</v>
      </c>
      <c r="D17" s="188"/>
      <c r="E17" s="189"/>
      <c r="F17" s="207">
        <v>63008</v>
      </c>
      <c r="G17" s="189">
        <v>33738</v>
      </c>
      <c r="H17" s="188">
        <f t="shared" si="0"/>
        <v>29270</v>
      </c>
      <c r="I17" s="187">
        <f>F17</f>
        <v>63008</v>
      </c>
      <c r="J17" s="204" t="s">
        <v>418</v>
      </c>
    </row>
    <row r="18" spans="2:10" s="186" customFormat="1" ht="25.5" x14ac:dyDescent="0.2">
      <c r="B18" s="197" t="s">
        <v>401</v>
      </c>
      <c r="C18" s="198" t="s">
        <v>402</v>
      </c>
      <c r="D18" s="188"/>
      <c r="E18" s="189"/>
      <c r="F18" s="207">
        <v>149000</v>
      </c>
      <c r="G18" s="189">
        <v>0</v>
      </c>
      <c r="H18" s="188">
        <f t="shared" si="0"/>
        <v>149000</v>
      </c>
      <c r="I18" s="187">
        <f>F18</f>
        <v>149000</v>
      </c>
      <c r="J18" s="206" t="s">
        <v>422</v>
      </c>
    </row>
    <row r="19" spans="2:10" s="186" customFormat="1" ht="12.75" x14ac:dyDescent="0.2">
      <c r="B19" s="197" t="s">
        <v>403</v>
      </c>
      <c r="C19" s="198" t="s">
        <v>404</v>
      </c>
      <c r="D19" s="188"/>
      <c r="E19" s="189"/>
      <c r="F19" s="207">
        <v>66000</v>
      </c>
      <c r="G19" s="189">
        <v>70322</v>
      </c>
      <c r="H19" s="188">
        <f t="shared" si="0"/>
        <v>-4322</v>
      </c>
      <c r="I19" s="187">
        <f>G19</f>
        <v>70322</v>
      </c>
      <c r="J19" s="206" t="s">
        <v>419</v>
      </c>
    </row>
    <row r="20" spans="2:10" s="111" customFormat="1" ht="12.75" x14ac:dyDescent="0.2">
      <c r="B20" s="202" t="s">
        <v>186</v>
      </c>
      <c r="C20" s="203" t="s">
        <v>398</v>
      </c>
      <c r="D20" s="129">
        <v>2859130</v>
      </c>
      <c r="E20" s="137">
        <v>2415320</v>
      </c>
      <c r="F20" s="208">
        <v>368217</v>
      </c>
      <c r="G20" s="209">
        <v>0</v>
      </c>
      <c r="H20" s="129">
        <f t="shared" si="0"/>
        <v>368217</v>
      </c>
      <c r="I20" s="112">
        <f>F20</f>
        <v>368217</v>
      </c>
      <c r="J20" s="204" t="s">
        <v>417</v>
      </c>
    </row>
    <row r="21" spans="2:10" s="196" customFormat="1" ht="12.75" x14ac:dyDescent="0.2">
      <c r="B21" s="202" t="s">
        <v>405</v>
      </c>
      <c r="C21" s="203" t="s">
        <v>406</v>
      </c>
      <c r="D21" s="200"/>
      <c r="E21" s="201"/>
      <c r="F21" s="208">
        <v>47400</v>
      </c>
      <c r="G21" s="209">
        <v>0</v>
      </c>
      <c r="H21" s="208">
        <f t="shared" si="0"/>
        <v>47400</v>
      </c>
      <c r="I21" s="199">
        <f>F21</f>
        <v>47400</v>
      </c>
      <c r="J21" s="204" t="s">
        <v>418</v>
      </c>
    </row>
    <row r="22" spans="2:10" s="196" customFormat="1" ht="25.5" x14ac:dyDescent="0.2">
      <c r="B22" s="202" t="s">
        <v>407</v>
      </c>
      <c r="C22" s="203" t="s">
        <v>408</v>
      </c>
      <c r="D22" s="200"/>
      <c r="E22" s="201"/>
      <c r="F22" s="208">
        <v>214000</v>
      </c>
      <c r="G22" s="209">
        <v>0</v>
      </c>
      <c r="H22" s="208">
        <f t="shared" si="0"/>
        <v>214000</v>
      </c>
      <c r="I22" s="199">
        <f>G22</f>
        <v>0</v>
      </c>
      <c r="J22" s="206" t="s">
        <v>422</v>
      </c>
    </row>
    <row r="23" spans="2:10" s="196" customFormat="1" ht="12.75" x14ac:dyDescent="0.2">
      <c r="B23" s="202" t="s">
        <v>409</v>
      </c>
      <c r="C23" s="203" t="s">
        <v>410</v>
      </c>
      <c r="D23" s="200"/>
      <c r="E23" s="201"/>
      <c r="F23" s="208">
        <v>4858</v>
      </c>
      <c r="G23" s="209">
        <v>0</v>
      </c>
      <c r="H23" s="208">
        <f t="shared" si="0"/>
        <v>4858</v>
      </c>
      <c r="I23" s="199">
        <f>G23</f>
        <v>0</v>
      </c>
      <c r="J23" s="204" t="s">
        <v>419</v>
      </c>
    </row>
    <row r="24" spans="2:10" s="196" customFormat="1" ht="12.75" x14ac:dyDescent="0.2">
      <c r="B24" s="202" t="s">
        <v>411</v>
      </c>
      <c r="C24" s="203" t="s">
        <v>412</v>
      </c>
      <c r="D24" s="200"/>
      <c r="E24" s="201"/>
      <c r="F24" s="208">
        <v>60470</v>
      </c>
      <c r="G24" s="209">
        <v>60655</v>
      </c>
      <c r="H24" s="208">
        <f t="shared" si="0"/>
        <v>-185</v>
      </c>
      <c r="I24" s="199">
        <f>G24</f>
        <v>60655</v>
      </c>
      <c r="J24" s="205" t="s">
        <v>419</v>
      </c>
    </row>
    <row r="25" spans="2:10" s="196" customFormat="1" ht="12.75" x14ac:dyDescent="0.2">
      <c r="B25" s="202" t="s">
        <v>413</v>
      </c>
      <c r="C25" s="203" t="s">
        <v>414</v>
      </c>
      <c r="D25" s="200"/>
      <c r="E25" s="201"/>
      <c r="F25" s="208">
        <v>256300</v>
      </c>
      <c r="G25" s="209">
        <v>263445</v>
      </c>
      <c r="H25" s="208">
        <f t="shared" si="0"/>
        <v>-7145</v>
      </c>
      <c r="I25" s="199">
        <f>G25</f>
        <v>263445</v>
      </c>
      <c r="J25" s="204" t="s">
        <v>419</v>
      </c>
    </row>
    <row r="26" spans="2:10" s="196" customFormat="1" ht="12.75" x14ac:dyDescent="0.2">
      <c r="B26" s="202" t="s">
        <v>415</v>
      </c>
      <c r="C26" s="203" t="s">
        <v>416</v>
      </c>
      <c r="D26" s="200"/>
      <c r="E26" s="201"/>
      <c r="F26" s="208">
        <v>78100</v>
      </c>
      <c r="G26" s="209">
        <v>78101</v>
      </c>
      <c r="H26" s="208">
        <f t="shared" si="0"/>
        <v>-1</v>
      </c>
      <c r="I26" s="199">
        <f>G26</f>
        <v>78101</v>
      </c>
      <c r="J26" s="204" t="s">
        <v>420</v>
      </c>
    </row>
    <row r="27" spans="2:10" s="111" customFormat="1" ht="12.75" x14ac:dyDescent="0.2">
      <c r="B27" s="128" t="s">
        <v>244</v>
      </c>
      <c r="C27" s="139" t="s">
        <v>245</v>
      </c>
      <c r="D27" s="129">
        <v>0</v>
      </c>
      <c r="E27" s="137">
        <v>0</v>
      </c>
      <c r="F27" s="129">
        <v>3143580</v>
      </c>
      <c r="G27" s="137">
        <v>0</v>
      </c>
      <c r="H27" s="129">
        <f t="shared" si="0"/>
        <v>3143580</v>
      </c>
      <c r="I27" s="112">
        <v>0</v>
      </c>
      <c r="J27" s="204" t="s">
        <v>417</v>
      </c>
    </row>
    <row r="28" spans="2:10" s="111" customFormat="1" ht="12.75" x14ac:dyDescent="0.2">
      <c r="B28" s="128" t="s">
        <v>187</v>
      </c>
      <c r="C28" s="139" t="s">
        <v>188</v>
      </c>
      <c r="D28" s="129">
        <v>500000</v>
      </c>
      <c r="E28" s="137">
        <v>0</v>
      </c>
      <c r="F28" s="129">
        <v>8644000</v>
      </c>
      <c r="G28" s="137">
        <v>0</v>
      </c>
      <c r="H28" s="129">
        <f t="shared" si="0"/>
        <v>8644000</v>
      </c>
      <c r="I28" s="112">
        <v>0</v>
      </c>
      <c r="J28" s="204" t="s">
        <v>417</v>
      </c>
    </row>
    <row r="29" spans="2:10" s="111" customFormat="1" ht="12.75" x14ac:dyDescent="0.2">
      <c r="B29" s="128" t="s">
        <v>189</v>
      </c>
      <c r="C29" s="139" t="s">
        <v>190</v>
      </c>
      <c r="D29" s="129">
        <v>3997960</v>
      </c>
      <c r="E29" s="137">
        <v>3677753</v>
      </c>
      <c r="F29" s="129">
        <v>382242</v>
      </c>
      <c r="G29" s="137">
        <v>316348</v>
      </c>
      <c r="H29" s="129">
        <f t="shared" si="0"/>
        <v>65894</v>
      </c>
      <c r="I29" s="112">
        <f>F29</f>
        <v>382242</v>
      </c>
      <c r="J29" s="204" t="s">
        <v>418</v>
      </c>
    </row>
    <row r="30" spans="2:10" s="111" customFormat="1" ht="12.75" x14ac:dyDescent="0.2">
      <c r="B30" s="128" t="s">
        <v>289</v>
      </c>
      <c r="C30" s="139" t="s">
        <v>290</v>
      </c>
      <c r="D30" s="129">
        <v>0</v>
      </c>
      <c r="E30" s="137">
        <v>48802</v>
      </c>
      <c r="F30" s="129">
        <v>0</v>
      </c>
      <c r="G30" s="137">
        <v>48802</v>
      </c>
      <c r="H30" s="129">
        <f t="shared" si="0"/>
        <v>-48802</v>
      </c>
      <c r="I30" s="112">
        <v>0</v>
      </c>
      <c r="J30" s="204" t="s">
        <v>423</v>
      </c>
    </row>
    <row r="31" spans="2:10" s="111" customFormat="1" ht="12.75" x14ac:dyDescent="0.2">
      <c r="B31" s="128" t="s">
        <v>52</v>
      </c>
      <c r="C31" s="139" t="s">
        <v>53</v>
      </c>
      <c r="D31" s="129">
        <v>1506500</v>
      </c>
      <c r="E31" s="137">
        <v>972456</v>
      </c>
      <c r="F31" s="129">
        <v>535404</v>
      </c>
      <c r="G31" s="137">
        <v>1360</v>
      </c>
      <c r="H31" s="129">
        <f t="shared" si="0"/>
        <v>534044</v>
      </c>
      <c r="I31" s="112">
        <f>F31</f>
        <v>535404</v>
      </c>
      <c r="J31" s="204" t="s">
        <v>424</v>
      </c>
    </row>
    <row r="32" spans="2:10" s="111" customFormat="1" ht="12.75" x14ac:dyDescent="0.2">
      <c r="B32" s="128" t="s">
        <v>54</v>
      </c>
      <c r="C32" s="139" t="s">
        <v>55</v>
      </c>
      <c r="D32" s="129">
        <v>16280250</v>
      </c>
      <c r="E32" s="137">
        <v>16132493</v>
      </c>
      <c r="F32" s="129">
        <v>101768</v>
      </c>
      <c r="G32" s="137">
        <v>-45989</v>
      </c>
      <c r="H32" s="129">
        <f t="shared" si="0"/>
        <v>147757</v>
      </c>
      <c r="I32" s="112">
        <f>F32</f>
        <v>101768</v>
      </c>
      <c r="J32" s="204" t="s">
        <v>425</v>
      </c>
    </row>
    <row r="33" spans="2:10" s="111" customFormat="1" ht="12.75" x14ac:dyDescent="0.2">
      <c r="B33" s="128" t="s">
        <v>56</v>
      </c>
      <c r="C33" s="136" t="s">
        <v>246</v>
      </c>
      <c r="D33" s="129">
        <v>3045000</v>
      </c>
      <c r="E33" s="137">
        <v>1326887</v>
      </c>
      <c r="F33" s="129">
        <v>12088113</v>
      </c>
      <c r="G33" s="137">
        <v>594000</v>
      </c>
      <c r="H33" s="129">
        <f t="shared" si="0"/>
        <v>11494113</v>
      </c>
      <c r="I33" s="112">
        <f>G33</f>
        <v>594000</v>
      </c>
      <c r="J33" s="204" t="s">
        <v>417</v>
      </c>
    </row>
    <row r="34" spans="2:10" s="111" customFormat="1" ht="12.75" x14ac:dyDescent="0.2">
      <c r="B34" s="11"/>
      <c r="C34" s="73"/>
      <c r="D34" s="13"/>
      <c r="E34" s="73"/>
      <c r="F34" s="13"/>
      <c r="G34" s="73"/>
      <c r="H34" s="129"/>
      <c r="I34" s="112"/>
      <c r="J34" s="52"/>
    </row>
    <row r="35" spans="2:10" s="50" customFormat="1" ht="12.75" x14ac:dyDescent="0.2">
      <c r="B35" s="57"/>
      <c r="C35" s="73"/>
      <c r="D35" s="74"/>
      <c r="E35" s="75"/>
      <c r="F35" s="74"/>
      <c r="G35" s="75"/>
      <c r="H35" s="129"/>
      <c r="I35" s="112"/>
      <c r="J35" s="114"/>
    </row>
    <row r="36" spans="2:10" s="50" customFormat="1" ht="12.75" x14ac:dyDescent="0.2">
      <c r="B36" s="102"/>
      <c r="C36" s="18"/>
      <c r="D36" s="98"/>
      <c r="E36" s="85"/>
      <c r="F36" s="98"/>
      <c r="G36" s="85"/>
      <c r="H36" s="98"/>
      <c r="I36" s="103"/>
      <c r="J36" s="104"/>
    </row>
    <row r="37" spans="2:10" s="50" customFormat="1" ht="12.75" x14ac:dyDescent="0.2">
      <c r="B37" s="80"/>
      <c r="C37" s="23"/>
      <c r="D37" s="82">
        <f>SUM(D7:D35)</f>
        <v>117537692</v>
      </c>
      <c r="E37" s="81">
        <f t="shared" ref="E37:I37" si="1">SUM(E7:E35)</f>
        <v>113217453</v>
      </c>
      <c r="F37" s="113">
        <f t="shared" si="1"/>
        <v>29913629</v>
      </c>
      <c r="G37" s="81">
        <f>SUM(G7:G35)</f>
        <v>2165569</v>
      </c>
      <c r="H37" s="113">
        <f t="shared" si="1"/>
        <v>27748060</v>
      </c>
      <c r="I37" s="81">
        <f t="shared" si="1"/>
        <v>5075881</v>
      </c>
      <c r="J37" s="10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zoomScaleNormal="100" workbookViewId="0">
      <selection activeCell="H27" sqref="H27"/>
    </sheetView>
  </sheetViews>
  <sheetFormatPr defaultRowHeight="12" x14ac:dyDescent="0.2"/>
  <cols>
    <col min="1" max="1" width="0" hidden="1" customWidth="1"/>
    <col min="3" max="3" width="49.6640625" customWidth="1"/>
    <col min="4" max="4" width="12.6640625" hidden="1" customWidth="1"/>
    <col min="5" max="5" width="15.1640625" hidden="1" customWidth="1"/>
    <col min="6" max="6" width="14" customWidth="1"/>
    <col min="7" max="7" width="14.1640625" customWidth="1"/>
    <col min="8" max="8" width="14.33203125" customWidth="1"/>
    <col min="9" max="9" width="15.1640625" customWidth="1"/>
    <col min="10" max="10" width="38.5" customWidth="1"/>
  </cols>
  <sheetData>
    <row r="1" spans="1:10" s="111" customFormat="1" x14ac:dyDescent="0.2">
      <c r="B1" s="111" t="s">
        <v>271</v>
      </c>
    </row>
    <row r="2" spans="1:10" s="50" customFormat="1" x14ac:dyDescent="0.2">
      <c r="B2" s="50" t="s">
        <v>314</v>
      </c>
    </row>
    <row r="3" spans="1:10" s="50" customFormat="1" x14ac:dyDescent="0.2"/>
    <row r="4" spans="1:10" ht="12.75" x14ac:dyDescent="0.2">
      <c r="A4" s="1"/>
      <c r="B4" s="18"/>
      <c r="C4" s="18" t="s">
        <v>8</v>
      </c>
      <c r="D4" s="20" t="s">
        <v>0</v>
      </c>
      <c r="E4" s="18" t="s">
        <v>1</v>
      </c>
      <c r="F4" s="20" t="s">
        <v>2</v>
      </c>
      <c r="G4" s="20" t="s">
        <v>3</v>
      </c>
      <c r="H4" s="20" t="s">
        <v>4</v>
      </c>
      <c r="I4" s="20" t="s">
        <v>31</v>
      </c>
      <c r="J4" s="21" t="s">
        <v>32</v>
      </c>
    </row>
    <row r="5" spans="1:10" ht="24.75" customHeight="1" x14ac:dyDescent="0.2">
      <c r="A5" s="1"/>
      <c r="B5" s="23"/>
      <c r="C5" s="23"/>
      <c r="D5" s="24" t="s">
        <v>273</v>
      </c>
      <c r="E5" s="24" t="s">
        <v>274</v>
      </c>
      <c r="F5" s="26">
        <v>2017</v>
      </c>
      <c r="G5" s="69" t="s">
        <v>313</v>
      </c>
      <c r="H5" s="26" t="s">
        <v>5</v>
      </c>
      <c r="I5" s="24" t="s">
        <v>201</v>
      </c>
      <c r="J5" s="39"/>
    </row>
    <row r="6" spans="1:10" ht="12.75" x14ac:dyDescent="0.2">
      <c r="B6" s="63"/>
      <c r="C6" s="17"/>
      <c r="D6" s="61"/>
      <c r="E6" s="41"/>
      <c r="F6" s="61"/>
      <c r="G6" s="41"/>
      <c r="H6" s="61"/>
      <c r="I6" s="31"/>
      <c r="J6" s="29"/>
    </row>
    <row r="7" spans="1:10" s="111" customFormat="1" ht="12.75" x14ac:dyDescent="0.2">
      <c r="B7" s="138" t="s">
        <v>57</v>
      </c>
      <c r="C7" s="136" t="s">
        <v>58</v>
      </c>
      <c r="D7" s="129">
        <v>13382162</v>
      </c>
      <c r="E7" s="137">
        <v>15003594</v>
      </c>
      <c r="F7" s="129">
        <v>-1408406</v>
      </c>
      <c r="G7" s="137">
        <v>31862</v>
      </c>
      <c r="H7" s="129">
        <f>SUM(F7-G7)</f>
        <v>-1440268</v>
      </c>
      <c r="I7" s="28">
        <v>31862</v>
      </c>
      <c r="J7" s="30" t="s">
        <v>352</v>
      </c>
    </row>
    <row r="8" spans="1:10" s="111" customFormat="1" ht="12.75" x14ac:dyDescent="0.2">
      <c r="B8" s="128" t="s">
        <v>95</v>
      </c>
      <c r="C8" s="139" t="s">
        <v>96</v>
      </c>
      <c r="D8" s="129">
        <v>7000000</v>
      </c>
      <c r="E8" s="137">
        <v>4829217</v>
      </c>
      <c r="F8" s="129">
        <v>12189145</v>
      </c>
      <c r="G8" s="137">
        <v>2060962</v>
      </c>
      <c r="H8" s="129">
        <f t="shared" ref="H8:H13" si="0">SUM(F8-G8)</f>
        <v>10128183</v>
      </c>
      <c r="I8" s="28">
        <v>3000000</v>
      </c>
      <c r="J8" s="30" t="s">
        <v>311</v>
      </c>
    </row>
    <row r="9" spans="1:10" s="111" customFormat="1" ht="12.75" x14ac:dyDescent="0.2">
      <c r="B9" s="128" t="s">
        <v>97</v>
      </c>
      <c r="C9" s="139" t="s">
        <v>247</v>
      </c>
      <c r="D9" s="129">
        <v>1029210</v>
      </c>
      <c r="E9" s="137">
        <v>0</v>
      </c>
      <c r="F9" s="129">
        <v>2047210</v>
      </c>
      <c r="G9" s="137">
        <v>0</v>
      </c>
      <c r="H9" s="129">
        <f t="shared" si="0"/>
        <v>2047210</v>
      </c>
      <c r="I9" s="28">
        <v>0</v>
      </c>
      <c r="J9" s="49" t="s">
        <v>312</v>
      </c>
    </row>
    <row r="10" spans="1:10" s="111" customFormat="1" ht="12.75" x14ac:dyDescent="0.2">
      <c r="B10" s="128" t="s">
        <v>59</v>
      </c>
      <c r="C10" s="136" t="s">
        <v>60</v>
      </c>
      <c r="D10" s="129">
        <v>2961200</v>
      </c>
      <c r="E10" s="137">
        <v>2821942</v>
      </c>
      <c r="F10" s="129">
        <v>191259</v>
      </c>
      <c r="G10" s="137">
        <v>52001</v>
      </c>
      <c r="H10" s="129">
        <f t="shared" si="0"/>
        <v>139258</v>
      </c>
      <c r="I10" s="28">
        <v>100000</v>
      </c>
      <c r="J10" s="30" t="s">
        <v>373</v>
      </c>
    </row>
    <row r="11" spans="1:10" s="111" customFormat="1" ht="12.75" x14ac:dyDescent="0.2">
      <c r="B11" s="128" t="s">
        <v>248</v>
      </c>
      <c r="C11" s="136" t="s">
        <v>249</v>
      </c>
      <c r="D11" s="129">
        <v>3071000</v>
      </c>
      <c r="E11" s="137">
        <v>6142000</v>
      </c>
      <c r="F11" s="129">
        <v>3071000</v>
      </c>
      <c r="G11" s="137">
        <v>3071000</v>
      </c>
      <c r="H11" s="129">
        <f t="shared" si="0"/>
        <v>0</v>
      </c>
      <c r="I11" s="28">
        <v>3071000</v>
      </c>
      <c r="J11" s="30" t="s">
        <v>374</v>
      </c>
    </row>
    <row r="12" spans="1:10" s="111" customFormat="1" ht="12.75" x14ac:dyDescent="0.2">
      <c r="B12" s="128" t="s">
        <v>291</v>
      </c>
      <c r="C12" s="136" t="s">
        <v>292</v>
      </c>
      <c r="D12" s="129">
        <v>0</v>
      </c>
      <c r="E12" s="137">
        <v>830000</v>
      </c>
      <c r="F12" s="129">
        <v>830000</v>
      </c>
      <c r="G12" s="137">
        <v>830000</v>
      </c>
      <c r="H12" s="129">
        <f t="shared" si="0"/>
        <v>0</v>
      </c>
      <c r="I12" s="28">
        <v>830000</v>
      </c>
      <c r="J12" s="30" t="s">
        <v>374</v>
      </c>
    </row>
    <row r="13" spans="1:10" ht="12.75" x14ac:dyDescent="0.2">
      <c r="B13" s="131">
        <v>364865</v>
      </c>
      <c r="C13" s="136" t="s">
        <v>98</v>
      </c>
      <c r="D13" s="129">
        <v>1029210</v>
      </c>
      <c r="E13" s="137">
        <v>0</v>
      </c>
      <c r="F13" s="129">
        <v>1029210</v>
      </c>
      <c r="G13" s="137">
        <v>0</v>
      </c>
      <c r="H13" s="129">
        <f t="shared" si="0"/>
        <v>1029210</v>
      </c>
      <c r="I13" s="28">
        <v>1029210</v>
      </c>
      <c r="J13" s="49" t="s">
        <v>312</v>
      </c>
    </row>
    <row r="14" spans="1:10" ht="12.75" x14ac:dyDescent="0.2">
      <c r="B14" s="62"/>
      <c r="C14" s="71"/>
      <c r="D14" s="74"/>
      <c r="E14" s="75"/>
      <c r="F14" s="74"/>
      <c r="G14" s="75"/>
      <c r="H14" s="129"/>
      <c r="I14" s="14"/>
      <c r="J14" s="33"/>
    </row>
    <row r="15" spans="1:10" ht="12.75" x14ac:dyDescent="0.2">
      <c r="B15" s="88"/>
      <c r="C15" s="73"/>
      <c r="D15" s="74"/>
      <c r="E15" s="75"/>
      <c r="F15" s="74"/>
      <c r="G15" s="75"/>
      <c r="H15" s="129"/>
      <c r="I15" s="28"/>
      <c r="J15" s="33"/>
    </row>
    <row r="16" spans="1:10" ht="12.75" x14ac:dyDescent="0.2">
      <c r="B16" s="89"/>
      <c r="C16" s="18"/>
      <c r="D16" s="19"/>
      <c r="E16" s="18"/>
      <c r="F16" s="19"/>
      <c r="G16" s="18"/>
      <c r="H16" s="19"/>
      <c r="I16" s="90"/>
      <c r="J16" s="91"/>
    </row>
    <row r="17" spans="2:10" s="50" customFormat="1" ht="12.75" x14ac:dyDescent="0.2">
      <c r="B17" s="80"/>
      <c r="C17" s="23"/>
      <c r="D17" s="82">
        <f>SUM(D7:D16)</f>
        <v>28472782</v>
      </c>
      <c r="E17" s="81">
        <f t="shared" ref="E17:H17" si="1">SUM(E7:E16)</f>
        <v>29626753</v>
      </c>
      <c r="F17" s="113">
        <f t="shared" si="1"/>
        <v>17949418</v>
      </c>
      <c r="G17" s="81">
        <f t="shared" si="1"/>
        <v>6045825</v>
      </c>
      <c r="H17" s="113">
        <f t="shared" si="1"/>
        <v>11903593</v>
      </c>
      <c r="I17" s="81">
        <f>SUM(I7:I16)</f>
        <v>8062072</v>
      </c>
      <c r="J17" s="27"/>
    </row>
    <row r="20" spans="2:10" x14ac:dyDescent="0.2">
      <c r="I20" s="1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B1" zoomScaleNormal="100" workbookViewId="0">
      <selection activeCell="B1" sqref="B1"/>
    </sheetView>
  </sheetViews>
  <sheetFormatPr defaultRowHeight="12" x14ac:dyDescent="0.2"/>
  <cols>
    <col min="1" max="1" width="0" hidden="1" customWidth="1"/>
    <col min="2" max="2" width="9.33203125" style="48"/>
    <col min="3" max="3" width="45" customWidth="1"/>
    <col min="4" max="4" width="17.6640625" hidden="1" customWidth="1"/>
    <col min="5" max="5" width="15.1640625" hidden="1" customWidth="1"/>
    <col min="6" max="6" width="14.5" customWidth="1"/>
    <col min="7" max="7" width="15.1640625" customWidth="1"/>
    <col min="8" max="8" width="14.33203125" customWidth="1"/>
    <col min="9" max="9" width="15.33203125" customWidth="1"/>
    <col min="10" max="10" width="52.5" customWidth="1"/>
  </cols>
  <sheetData>
    <row r="1" spans="1:11" s="111" customFormat="1" x14ac:dyDescent="0.2">
      <c r="B1" s="111" t="s">
        <v>271</v>
      </c>
    </row>
    <row r="2" spans="1:11" s="50" customFormat="1" x14ac:dyDescent="0.2">
      <c r="B2" s="50" t="s">
        <v>381</v>
      </c>
    </row>
    <row r="3" spans="1:11" s="50" customFormat="1" x14ac:dyDescent="0.2">
      <c r="B3" s="48"/>
    </row>
    <row r="4" spans="1:11" ht="12.75" x14ac:dyDescent="0.2">
      <c r="A4" s="1"/>
      <c r="B4" s="45"/>
      <c r="C4" s="18" t="s">
        <v>9</v>
      </c>
      <c r="D4" s="20" t="s">
        <v>0</v>
      </c>
      <c r="E4" s="18" t="s">
        <v>1</v>
      </c>
      <c r="F4" s="20" t="s">
        <v>2</v>
      </c>
      <c r="G4" s="20" t="s">
        <v>3</v>
      </c>
      <c r="H4" s="22" t="s">
        <v>4</v>
      </c>
      <c r="I4" s="20" t="s">
        <v>31</v>
      </c>
      <c r="J4" s="20" t="s">
        <v>32</v>
      </c>
    </row>
    <row r="5" spans="1:11" ht="27" customHeight="1" x14ac:dyDescent="0.2">
      <c r="A5" s="1"/>
      <c r="B5" s="46"/>
      <c r="C5" s="23"/>
      <c r="D5" s="24" t="s">
        <v>273</v>
      </c>
      <c r="E5" s="24" t="s">
        <v>274</v>
      </c>
      <c r="F5" s="26">
        <v>2017</v>
      </c>
      <c r="G5" s="9" t="s">
        <v>375</v>
      </c>
      <c r="H5" s="42" t="s">
        <v>5</v>
      </c>
      <c r="I5" s="24" t="s">
        <v>201</v>
      </c>
      <c r="J5" s="27"/>
    </row>
    <row r="6" spans="1:11" ht="12.75" x14ac:dyDescent="0.2">
      <c r="B6" s="93"/>
      <c r="C6" s="17"/>
      <c r="D6" s="61"/>
      <c r="E6" s="41"/>
      <c r="F6" s="61"/>
      <c r="G6" s="41"/>
      <c r="H6" s="61"/>
      <c r="I6" s="147"/>
      <c r="J6" s="31"/>
    </row>
    <row r="7" spans="1:11" s="111" customFormat="1" ht="19.5" customHeight="1" x14ac:dyDescent="0.2">
      <c r="B7" s="171" t="s">
        <v>61</v>
      </c>
      <c r="C7" s="172" t="s">
        <v>62</v>
      </c>
      <c r="D7" s="173">
        <v>7933352</v>
      </c>
      <c r="E7" s="174">
        <v>8826731</v>
      </c>
      <c r="F7" s="173">
        <v>-863737</v>
      </c>
      <c r="G7" s="174">
        <v>-1244304</v>
      </c>
      <c r="H7" s="173">
        <f>SUM(F7-G7)</f>
        <v>380567</v>
      </c>
      <c r="I7" s="175">
        <v>-1244304</v>
      </c>
      <c r="J7" s="185" t="s">
        <v>430</v>
      </c>
    </row>
    <row r="8" spans="1:11" s="111" customFormat="1" ht="19.5" customHeight="1" x14ac:dyDescent="0.2">
      <c r="B8" s="176" t="s">
        <v>301</v>
      </c>
      <c r="C8" s="177" t="s">
        <v>99</v>
      </c>
      <c r="D8" s="178">
        <v>466000</v>
      </c>
      <c r="E8" s="179">
        <v>32154</v>
      </c>
      <c r="F8" s="178">
        <v>433846</v>
      </c>
      <c r="G8" s="179">
        <v>433846</v>
      </c>
      <c r="H8" s="178">
        <f>SUM(F8-G8)</f>
        <v>0</v>
      </c>
      <c r="I8" s="180">
        <v>433846</v>
      </c>
      <c r="J8" s="181" t="s">
        <v>379</v>
      </c>
    </row>
    <row r="9" spans="1:11" s="111" customFormat="1" ht="19.5" customHeight="1" x14ac:dyDescent="0.2">
      <c r="B9" s="176" t="s">
        <v>81</v>
      </c>
      <c r="C9" s="177" t="s">
        <v>427</v>
      </c>
      <c r="D9" s="178">
        <v>-1100000</v>
      </c>
      <c r="E9" s="179">
        <v>-1194495</v>
      </c>
      <c r="F9" s="178">
        <v>459940</v>
      </c>
      <c r="G9" s="179">
        <v>365445</v>
      </c>
      <c r="H9" s="178">
        <f t="shared" ref="H9:H17" si="0">SUM(F9-G9)</f>
        <v>94495</v>
      </c>
      <c r="I9" s="180">
        <v>365445</v>
      </c>
      <c r="J9" s="181" t="s">
        <v>379</v>
      </c>
    </row>
    <row r="10" spans="1:11" s="111" customFormat="1" ht="19.5" customHeight="1" x14ac:dyDescent="0.2">
      <c r="B10" s="176" t="s">
        <v>302</v>
      </c>
      <c r="C10" s="182" t="s">
        <v>308</v>
      </c>
      <c r="D10" s="178">
        <v>1300000</v>
      </c>
      <c r="E10" s="179">
        <v>55518</v>
      </c>
      <c r="F10" s="178">
        <v>1291737</v>
      </c>
      <c r="G10" s="179">
        <v>47255</v>
      </c>
      <c r="H10" s="178">
        <f t="shared" si="0"/>
        <v>1244482</v>
      </c>
      <c r="I10" s="180">
        <v>1244482</v>
      </c>
      <c r="J10" s="181" t="s">
        <v>376</v>
      </c>
    </row>
    <row r="11" spans="1:11" s="111" customFormat="1" ht="19.5" customHeight="1" x14ac:dyDescent="0.2">
      <c r="B11" s="176" t="s">
        <v>303</v>
      </c>
      <c r="C11" s="182" t="s">
        <v>307</v>
      </c>
      <c r="D11" s="178">
        <v>1235500</v>
      </c>
      <c r="E11" s="179">
        <v>41643</v>
      </c>
      <c r="F11" s="178">
        <v>1193857</v>
      </c>
      <c r="G11" s="179">
        <v>0</v>
      </c>
      <c r="H11" s="178">
        <f t="shared" si="0"/>
        <v>1193857</v>
      </c>
      <c r="I11" s="180">
        <v>1193857</v>
      </c>
      <c r="J11" s="181" t="s">
        <v>431</v>
      </c>
    </row>
    <row r="12" spans="1:11" s="111" customFormat="1" ht="19.5" customHeight="1" x14ac:dyDescent="0.2">
      <c r="B12" s="176" t="s">
        <v>304</v>
      </c>
      <c r="C12" s="177" t="s">
        <v>382</v>
      </c>
      <c r="D12" s="178">
        <v>0</v>
      </c>
      <c r="E12" s="179">
        <v>1777292</v>
      </c>
      <c r="F12" s="178">
        <v>1560000</v>
      </c>
      <c r="G12" s="179">
        <v>1777292</v>
      </c>
      <c r="H12" s="178">
        <f t="shared" si="0"/>
        <v>-217292</v>
      </c>
      <c r="I12" s="180">
        <v>-218000</v>
      </c>
      <c r="J12" s="181" t="s">
        <v>348</v>
      </c>
    </row>
    <row r="13" spans="1:11" s="111" customFormat="1" ht="19.5" customHeight="1" x14ac:dyDescent="0.2">
      <c r="B13" s="176" t="s">
        <v>305</v>
      </c>
      <c r="C13" s="177" t="s">
        <v>428</v>
      </c>
      <c r="D13" s="178">
        <v>0</v>
      </c>
      <c r="E13" s="179">
        <v>0</v>
      </c>
      <c r="F13" s="178">
        <f>1460800+532530</f>
        <v>1993330</v>
      </c>
      <c r="G13" s="179">
        <v>0</v>
      </c>
      <c r="H13" s="178">
        <f t="shared" si="0"/>
        <v>1993330</v>
      </c>
      <c r="I13" s="180">
        <v>0</v>
      </c>
      <c r="J13" s="181" t="s">
        <v>432</v>
      </c>
      <c r="K13" s="111" t="s">
        <v>380</v>
      </c>
    </row>
    <row r="14" spans="1:11" s="111" customFormat="1" ht="19.5" customHeight="1" x14ac:dyDescent="0.2">
      <c r="B14" s="176" t="s">
        <v>306</v>
      </c>
      <c r="C14" s="177" t="s">
        <v>377</v>
      </c>
      <c r="D14" s="178">
        <v>0</v>
      </c>
      <c r="E14" s="179">
        <v>0</v>
      </c>
      <c r="F14" s="178">
        <v>822304</v>
      </c>
      <c r="G14" s="179">
        <v>-822305</v>
      </c>
      <c r="H14" s="178">
        <f t="shared" si="0"/>
        <v>1644609</v>
      </c>
      <c r="I14" s="180">
        <v>822304</v>
      </c>
      <c r="J14" s="181" t="s">
        <v>310</v>
      </c>
    </row>
    <row r="15" spans="1:11" s="111" customFormat="1" ht="19.5" customHeight="1" x14ac:dyDescent="0.2">
      <c r="B15" s="183" t="s">
        <v>299</v>
      </c>
      <c r="C15" s="182" t="s">
        <v>300</v>
      </c>
      <c r="D15" s="178"/>
      <c r="E15" s="179"/>
      <c r="F15" s="178">
        <v>0</v>
      </c>
      <c r="G15" s="179">
        <v>-462387</v>
      </c>
      <c r="H15" s="178">
        <f>SUM(F15-G15)</f>
        <v>462387</v>
      </c>
      <c r="I15" s="180">
        <v>0</v>
      </c>
      <c r="J15" s="184" t="s">
        <v>378</v>
      </c>
    </row>
    <row r="16" spans="1:11" s="68" customFormat="1" ht="19.5" customHeight="1" x14ac:dyDescent="0.2">
      <c r="B16" s="183" t="s">
        <v>100</v>
      </c>
      <c r="C16" s="182" t="s">
        <v>101</v>
      </c>
      <c r="D16" s="178">
        <v>457200</v>
      </c>
      <c r="E16" s="179">
        <v>0</v>
      </c>
      <c r="F16" s="178">
        <v>457200</v>
      </c>
      <c r="G16" s="179">
        <v>0</v>
      </c>
      <c r="H16" s="178">
        <f t="shared" si="0"/>
        <v>457200</v>
      </c>
      <c r="I16" s="180">
        <v>457200</v>
      </c>
      <c r="J16" s="184" t="s">
        <v>309</v>
      </c>
    </row>
    <row r="17" spans="2:10" ht="19.5" customHeight="1" x14ac:dyDescent="0.2">
      <c r="B17" s="176" t="s">
        <v>63</v>
      </c>
      <c r="C17" s="177" t="s">
        <v>429</v>
      </c>
      <c r="D17" s="178">
        <v>5870054</v>
      </c>
      <c r="E17" s="179">
        <v>5882554</v>
      </c>
      <c r="F17" s="178">
        <v>12500</v>
      </c>
      <c r="G17" s="179">
        <v>12500</v>
      </c>
      <c r="H17" s="178">
        <f t="shared" si="0"/>
        <v>0</v>
      </c>
      <c r="I17" s="180">
        <v>12500</v>
      </c>
      <c r="J17" s="181" t="s">
        <v>320</v>
      </c>
    </row>
    <row r="18" spans="2:10" ht="12.75" x14ac:dyDescent="0.2">
      <c r="B18" s="92"/>
      <c r="C18" s="71"/>
      <c r="D18" s="74"/>
      <c r="E18" s="75"/>
      <c r="F18" s="74"/>
      <c r="G18" s="75"/>
      <c r="H18" s="129"/>
      <c r="I18" s="37"/>
      <c r="J18" s="33"/>
    </row>
    <row r="19" spans="2:10" s="50" customFormat="1" ht="12.75" x14ac:dyDescent="0.2">
      <c r="B19" s="89"/>
      <c r="C19" s="18"/>
      <c r="D19" s="19"/>
      <c r="E19" s="18"/>
      <c r="F19" s="19"/>
      <c r="G19" s="18"/>
      <c r="H19" s="19"/>
      <c r="I19" s="95"/>
      <c r="J19" s="91"/>
    </row>
    <row r="20" spans="2:10" s="50" customFormat="1" ht="12.75" x14ac:dyDescent="0.2">
      <c r="B20" s="80"/>
      <c r="C20" s="23"/>
      <c r="D20" s="82">
        <f t="shared" ref="D20:I20" si="1">SUM(D7:D19)</f>
        <v>16162106</v>
      </c>
      <c r="E20" s="81">
        <f t="shared" si="1"/>
        <v>15421397</v>
      </c>
      <c r="F20" s="113">
        <f t="shared" si="1"/>
        <v>7360977</v>
      </c>
      <c r="G20" s="81">
        <f t="shared" si="1"/>
        <v>107342</v>
      </c>
      <c r="H20" s="113">
        <f t="shared" si="1"/>
        <v>7253635</v>
      </c>
      <c r="I20" s="81">
        <f t="shared" si="1"/>
        <v>3067330</v>
      </c>
      <c r="J20" s="27"/>
    </row>
    <row r="21" spans="2:10" ht="12.75" x14ac:dyDescent="0.2">
      <c r="B21" s="47"/>
      <c r="C21" s="13"/>
      <c r="D21" s="13"/>
      <c r="E21" s="13"/>
      <c r="F21" s="13"/>
      <c r="G21" s="13"/>
      <c r="H21" s="1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1" zoomScaleNormal="100" workbookViewId="0">
      <selection activeCell="C29" sqref="C29"/>
    </sheetView>
  </sheetViews>
  <sheetFormatPr defaultRowHeight="12" x14ac:dyDescent="0.2"/>
  <cols>
    <col min="1" max="1" width="0" hidden="1" customWidth="1"/>
    <col min="2" max="2" width="11.5" customWidth="1"/>
    <col min="3" max="3" width="47.6640625" customWidth="1"/>
    <col min="4" max="4" width="14.1640625" style="16" hidden="1" customWidth="1"/>
    <col min="5" max="5" width="15.1640625" style="16" hidden="1" customWidth="1"/>
    <col min="6" max="6" width="17.5" customWidth="1"/>
    <col min="7" max="7" width="15.5" customWidth="1"/>
    <col min="8" max="8" width="14.33203125" customWidth="1"/>
    <col min="9" max="9" width="13.5" customWidth="1"/>
    <col min="10" max="10" width="46.5" customWidth="1"/>
  </cols>
  <sheetData>
    <row r="1" spans="1:10" s="111" customFormat="1" x14ac:dyDescent="0.2">
      <c r="B1" s="111" t="s">
        <v>271</v>
      </c>
    </row>
    <row r="2" spans="1:10" s="50" customFormat="1" ht="12.75" x14ac:dyDescent="0.2">
      <c r="B2" s="66" t="s">
        <v>317</v>
      </c>
      <c r="C2" s="66"/>
    </row>
    <row r="3" spans="1:10" s="50" customFormat="1" x14ac:dyDescent="0.2"/>
    <row r="4" spans="1:10" ht="12.75" x14ac:dyDescent="0.2">
      <c r="A4" s="1"/>
      <c r="B4" s="18"/>
      <c r="C4" s="18" t="s">
        <v>10</v>
      </c>
      <c r="D4" s="20" t="s">
        <v>0</v>
      </c>
      <c r="E4" s="18" t="s">
        <v>1</v>
      </c>
      <c r="F4" s="20" t="s">
        <v>2</v>
      </c>
      <c r="G4" s="20" t="s">
        <v>3</v>
      </c>
      <c r="H4" s="20" t="s">
        <v>4</v>
      </c>
      <c r="I4" s="20" t="s">
        <v>31</v>
      </c>
      <c r="J4" s="20" t="s">
        <v>32</v>
      </c>
    </row>
    <row r="5" spans="1:10" ht="25.5" x14ac:dyDescent="0.2">
      <c r="A5" s="1"/>
      <c r="B5" s="23"/>
      <c r="C5" s="23" t="s">
        <v>11</v>
      </c>
      <c r="D5" s="24" t="s">
        <v>273</v>
      </c>
      <c r="E5" s="24" t="s">
        <v>274</v>
      </c>
      <c r="F5" s="26">
        <v>2017</v>
      </c>
      <c r="G5" s="9" t="s">
        <v>316</v>
      </c>
      <c r="H5" s="26" t="s">
        <v>5</v>
      </c>
      <c r="I5" s="24" t="s">
        <v>201</v>
      </c>
      <c r="J5" s="27"/>
    </row>
    <row r="6" spans="1:10" ht="12.75" x14ac:dyDescent="0.2">
      <c r="B6" s="156"/>
      <c r="C6" s="38"/>
      <c r="D6" s="65"/>
      <c r="E6" s="64"/>
      <c r="F6" s="64"/>
      <c r="G6" s="65"/>
      <c r="H6" s="64"/>
      <c r="I6" s="31"/>
      <c r="J6" s="29"/>
    </row>
    <row r="7" spans="1:10" s="111" customFormat="1" ht="12.75" x14ac:dyDescent="0.2">
      <c r="B7" s="157"/>
      <c r="C7" s="125"/>
      <c r="D7" s="126"/>
      <c r="E7" s="127"/>
      <c r="F7" s="127"/>
      <c r="G7" s="126"/>
      <c r="H7" s="127"/>
      <c r="I7" s="33"/>
      <c r="J7" s="30"/>
    </row>
    <row r="8" spans="1:10" s="111" customFormat="1" ht="12.75" x14ac:dyDescent="0.2">
      <c r="B8" s="158" t="s">
        <v>64</v>
      </c>
      <c r="C8" s="136" t="s">
        <v>65</v>
      </c>
      <c r="D8" s="129">
        <v>0</v>
      </c>
      <c r="E8" s="137">
        <v>120876</v>
      </c>
      <c r="F8" s="137">
        <v>-5090000</v>
      </c>
      <c r="G8" s="129">
        <v>0</v>
      </c>
      <c r="H8" s="137">
        <f>SUM(F8-G8)</f>
        <v>-5090000</v>
      </c>
      <c r="I8" s="33"/>
      <c r="J8" s="30"/>
    </row>
    <row r="9" spans="1:10" s="111" customFormat="1" ht="12.75" x14ac:dyDescent="0.2">
      <c r="B9" s="159">
        <v>2830</v>
      </c>
      <c r="C9" s="136" t="s">
        <v>66</v>
      </c>
      <c r="D9" s="129">
        <v>0</v>
      </c>
      <c r="E9" s="137">
        <v>-1026190</v>
      </c>
      <c r="F9" s="137">
        <v>0</v>
      </c>
      <c r="G9" s="129">
        <v>3263</v>
      </c>
      <c r="H9" s="137">
        <f t="shared" ref="H9:H18" si="0">SUM(F9-G9)</f>
        <v>-3263</v>
      </c>
      <c r="I9" s="33"/>
      <c r="J9" s="30"/>
    </row>
    <row r="10" spans="1:10" s="111" customFormat="1" ht="12.75" x14ac:dyDescent="0.2">
      <c r="B10" s="159">
        <v>2846</v>
      </c>
      <c r="C10" s="136" t="s">
        <v>250</v>
      </c>
      <c r="D10" s="129">
        <v>0</v>
      </c>
      <c r="E10" s="137">
        <v>-221577</v>
      </c>
      <c r="F10" s="137">
        <v>0</v>
      </c>
      <c r="G10" s="129">
        <v>-221577</v>
      </c>
      <c r="H10" s="137">
        <f t="shared" si="0"/>
        <v>221577</v>
      </c>
      <c r="I10" s="33"/>
      <c r="J10" s="30"/>
    </row>
    <row r="11" spans="1:10" s="111" customFormat="1" ht="12.75" x14ac:dyDescent="0.2">
      <c r="B11" s="159">
        <v>2847</v>
      </c>
      <c r="C11" s="136" t="s">
        <v>293</v>
      </c>
      <c r="D11" s="129">
        <v>0</v>
      </c>
      <c r="E11" s="137">
        <v>-358564</v>
      </c>
      <c r="F11" s="137">
        <v>0</v>
      </c>
      <c r="G11" s="129">
        <v>19669</v>
      </c>
      <c r="H11" s="137">
        <f t="shared" si="0"/>
        <v>-19669</v>
      </c>
      <c r="I11" s="33"/>
      <c r="J11" s="30"/>
    </row>
    <row r="12" spans="1:10" s="111" customFormat="1" ht="12.75" x14ac:dyDescent="0.2">
      <c r="B12" s="159">
        <v>2848</v>
      </c>
      <c r="C12" s="136" t="s">
        <v>69</v>
      </c>
      <c r="D12" s="129">
        <v>0</v>
      </c>
      <c r="E12" s="137">
        <v>-776798</v>
      </c>
      <c r="F12" s="137">
        <v>0</v>
      </c>
      <c r="G12" s="129">
        <v>4800</v>
      </c>
      <c r="H12" s="137">
        <f t="shared" si="0"/>
        <v>-4800</v>
      </c>
      <c r="I12" s="33"/>
      <c r="J12" s="30"/>
    </row>
    <row r="13" spans="1:10" s="111" customFormat="1" ht="12.75" x14ac:dyDescent="0.2">
      <c r="B13" s="159">
        <v>2883</v>
      </c>
      <c r="C13" s="136" t="s">
        <v>251</v>
      </c>
      <c r="D13" s="129">
        <v>0</v>
      </c>
      <c r="E13" s="137">
        <v>-4376762</v>
      </c>
      <c r="F13" s="137">
        <v>0</v>
      </c>
      <c r="G13" s="129">
        <v>-1145574</v>
      </c>
      <c r="H13" s="137">
        <f t="shared" si="0"/>
        <v>1145574</v>
      </c>
      <c r="I13" s="33"/>
      <c r="J13" s="30"/>
    </row>
    <row r="14" spans="1:10" s="111" customFormat="1" ht="12.75" x14ac:dyDescent="0.2">
      <c r="B14" s="159">
        <v>2890</v>
      </c>
      <c r="C14" s="136" t="s">
        <v>70</v>
      </c>
      <c r="D14" s="129">
        <v>0</v>
      </c>
      <c r="E14" s="137">
        <v>-941734</v>
      </c>
      <c r="F14" s="137">
        <v>0</v>
      </c>
      <c r="G14" s="129">
        <v>-225417</v>
      </c>
      <c r="H14" s="137">
        <f t="shared" si="0"/>
        <v>225417</v>
      </c>
      <c r="I14" s="33"/>
      <c r="J14" s="30"/>
    </row>
    <row r="15" spans="1:10" s="111" customFormat="1" ht="12.75" x14ac:dyDescent="0.2">
      <c r="B15" s="159">
        <v>2895</v>
      </c>
      <c r="C15" s="136" t="s">
        <v>71</v>
      </c>
      <c r="D15" s="129">
        <v>0</v>
      </c>
      <c r="E15" s="137">
        <v>-1139160</v>
      </c>
      <c r="F15" s="137">
        <v>0</v>
      </c>
      <c r="G15" s="129">
        <v>3155</v>
      </c>
      <c r="H15" s="137">
        <f t="shared" si="0"/>
        <v>-3155</v>
      </c>
      <c r="I15" s="33"/>
      <c r="J15" s="30"/>
    </row>
    <row r="16" spans="1:10" s="111" customFormat="1" ht="12.75" x14ac:dyDescent="0.2">
      <c r="B16" s="159">
        <v>2897</v>
      </c>
      <c r="C16" s="136" t="s">
        <v>294</v>
      </c>
      <c r="D16" s="129">
        <v>0</v>
      </c>
      <c r="E16" s="137">
        <v>-1083149</v>
      </c>
      <c r="F16" s="137">
        <v>0</v>
      </c>
      <c r="G16" s="129">
        <v>-260755</v>
      </c>
      <c r="H16" s="137">
        <f t="shared" si="0"/>
        <v>260755</v>
      </c>
      <c r="I16" s="33"/>
      <c r="J16" s="30"/>
    </row>
    <row r="17" spans="2:10" s="111" customFormat="1" ht="12.75" x14ac:dyDescent="0.2">
      <c r="B17" s="159">
        <v>2906</v>
      </c>
      <c r="C17" s="136" t="s">
        <v>192</v>
      </c>
      <c r="D17" s="129">
        <v>0</v>
      </c>
      <c r="E17" s="137">
        <v>1223313</v>
      </c>
      <c r="F17" s="137">
        <v>0</v>
      </c>
      <c r="G17" s="129">
        <v>8008</v>
      </c>
      <c r="H17" s="137">
        <f t="shared" si="0"/>
        <v>-8008</v>
      </c>
      <c r="I17" s="33"/>
      <c r="J17" s="30"/>
    </row>
    <row r="18" spans="2:10" s="111" customFormat="1" ht="12.75" x14ac:dyDescent="0.2">
      <c r="B18" s="159">
        <v>2907</v>
      </c>
      <c r="C18" s="136" t="s">
        <v>197</v>
      </c>
      <c r="D18" s="129">
        <v>0</v>
      </c>
      <c r="E18" s="137">
        <v>-1094552</v>
      </c>
      <c r="F18" s="137">
        <v>0</v>
      </c>
      <c r="G18" s="129">
        <v>-1112372</v>
      </c>
      <c r="H18" s="137">
        <f t="shared" si="0"/>
        <v>1112372</v>
      </c>
      <c r="I18" s="33"/>
      <c r="J18" s="30"/>
    </row>
    <row r="19" spans="2:10" s="111" customFormat="1" ht="12.75" x14ac:dyDescent="0.2">
      <c r="B19" s="159">
        <v>2908</v>
      </c>
      <c r="C19" s="136" t="s">
        <v>254</v>
      </c>
      <c r="D19" s="129">
        <v>0</v>
      </c>
      <c r="E19" s="137">
        <v>931580</v>
      </c>
      <c r="F19" s="137">
        <v>0</v>
      </c>
      <c r="G19" s="129">
        <v>11580</v>
      </c>
      <c r="H19" s="137">
        <f t="shared" ref="H19:H21" si="1">SUM(F19-G19)</f>
        <v>-11580</v>
      </c>
      <c r="I19" s="33"/>
      <c r="J19" s="30"/>
    </row>
    <row r="20" spans="2:10" s="111" customFormat="1" ht="12.75" x14ac:dyDescent="0.2">
      <c r="B20" s="159">
        <v>2909</v>
      </c>
      <c r="C20" s="136" t="s">
        <v>255</v>
      </c>
      <c r="D20" s="129">
        <v>0</v>
      </c>
      <c r="E20" s="137">
        <v>6218090</v>
      </c>
      <c r="F20" s="137">
        <v>25000</v>
      </c>
      <c r="G20" s="129">
        <v>19430</v>
      </c>
      <c r="H20" s="137">
        <f t="shared" si="1"/>
        <v>5570</v>
      </c>
      <c r="I20" s="33"/>
      <c r="J20" s="30"/>
    </row>
    <row r="21" spans="2:10" ht="12.75" x14ac:dyDescent="0.2">
      <c r="B21" s="159">
        <v>3806</v>
      </c>
      <c r="C21" s="136" t="s">
        <v>295</v>
      </c>
      <c r="D21" s="129">
        <v>0</v>
      </c>
      <c r="E21" s="137">
        <v>-522067</v>
      </c>
      <c r="F21" s="137">
        <v>0</v>
      </c>
      <c r="G21" s="129">
        <v>-558320</v>
      </c>
      <c r="H21" s="137">
        <f t="shared" si="1"/>
        <v>558320</v>
      </c>
      <c r="I21" s="28"/>
      <c r="J21" s="30"/>
    </row>
    <row r="22" spans="2:10" ht="12.75" x14ac:dyDescent="0.2">
      <c r="B22" s="160"/>
      <c r="C22" s="73"/>
      <c r="D22" s="74"/>
      <c r="E22" s="75"/>
      <c r="F22" s="75"/>
      <c r="G22" s="110"/>
      <c r="H22" s="75"/>
      <c r="I22" s="33"/>
      <c r="J22" s="30"/>
    </row>
    <row r="23" spans="2:10" s="72" customFormat="1" ht="12.75" x14ac:dyDescent="0.2">
      <c r="B23" s="97"/>
      <c r="C23" s="18"/>
      <c r="D23" s="98"/>
      <c r="E23" s="85"/>
      <c r="F23" s="85"/>
      <c r="G23" s="98"/>
      <c r="H23" s="85"/>
      <c r="I23" s="91"/>
      <c r="J23" s="99"/>
    </row>
    <row r="24" spans="2:10" ht="12.75" x14ac:dyDescent="0.2">
      <c r="B24" s="80"/>
      <c r="C24" s="23"/>
      <c r="D24" s="82">
        <f t="shared" ref="D24:H24" si="2">SUM(D7:D22)</f>
        <v>0</v>
      </c>
      <c r="E24" s="81">
        <f t="shared" si="2"/>
        <v>-3046694</v>
      </c>
      <c r="F24" s="81">
        <f t="shared" si="2"/>
        <v>-5065000</v>
      </c>
      <c r="G24" s="113">
        <f t="shared" si="2"/>
        <v>-3454110</v>
      </c>
      <c r="H24" s="81">
        <f t="shared" si="2"/>
        <v>-1610890</v>
      </c>
      <c r="I24" s="81">
        <v>-5000000</v>
      </c>
      <c r="J24" s="39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B1" zoomScaleNormal="100" workbookViewId="0">
      <selection activeCell="G19" sqref="G19"/>
    </sheetView>
  </sheetViews>
  <sheetFormatPr defaultRowHeight="12" x14ac:dyDescent="0.2"/>
  <cols>
    <col min="1" max="1" width="0" hidden="1" customWidth="1"/>
    <col min="3" max="3" width="55" customWidth="1"/>
    <col min="4" max="4" width="14.33203125" style="16" hidden="1" customWidth="1"/>
    <col min="5" max="5" width="17" style="16" hidden="1" customWidth="1"/>
    <col min="6" max="6" width="14.83203125" customWidth="1"/>
    <col min="7" max="7" width="14" customWidth="1"/>
    <col min="8" max="8" width="19.5" customWidth="1"/>
    <col min="9" max="9" width="15.5" customWidth="1"/>
    <col min="10" max="10" width="47.83203125" customWidth="1"/>
  </cols>
  <sheetData>
    <row r="1" spans="1:10" s="111" customFormat="1" x14ac:dyDescent="0.2">
      <c r="B1" s="111" t="s">
        <v>271</v>
      </c>
    </row>
    <row r="2" spans="1:10" s="50" customFormat="1" ht="12.75" x14ac:dyDescent="0.2">
      <c r="B2" s="66" t="s">
        <v>317</v>
      </c>
      <c r="C2" s="66"/>
    </row>
    <row r="3" spans="1:10" s="50" customFormat="1" x14ac:dyDescent="0.2"/>
    <row r="4" spans="1:10" ht="12.75" x14ac:dyDescent="0.2">
      <c r="A4" s="1"/>
      <c r="B4" s="18"/>
      <c r="C4" s="18" t="s">
        <v>10</v>
      </c>
      <c r="D4" s="20" t="s">
        <v>0</v>
      </c>
      <c r="E4" s="18" t="s">
        <v>1</v>
      </c>
      <c r="F4" s="20" t="s">
        <v>2</v>
      </c>
      <c r="G4" s="20" t="s">
        <v>3</v>
      </c>
      <c r="H4" s="22" t="s">
        <v>4</v>
      </c>
      <c r="I4" s="20" t="s">
        <v>31</v>
      </c>
      <c r="J4" s="21" t="s">
        <v>32</v>
      </c>
    </row>
    <row r="5" spans="1:10" ht="25.5" x14ac:dyDescent="0.2">
      <c r="A5" s="1"/>
      <c r="B5" s="23"/>
      <c r="C5" s="23" t="s">
        <v>24</v>
      </c>
      <c r="D5" s="24" t="s">
        <v>273</v>
      </c>
      <c r="E5" s="24" t="s">
        <v>274</v>
      </c>
      <c r="F5" s="26">
        <v>2017</v>
      </c>
      <c r="G5" s="9" t="s">
        <v>316</v>
      </c>
      <c r="H5" s="42" t="s">
        <v>5</v>
      </c>
      <c r="I5" s="24" t="s">
        <v>201</v>
      </c>
      <c r="J5" s="39"/>
    </row>
    <row r="6" spans="1:10" ht="12.75" x14ac:dyDescent="0.2">
      <c r="B6" s="63"/>
      <c r="C6" s="17"/>
      <c r="D6" s="61"/>
      <c r="E6" s="41"/>
      <c r="F6" s="61"/>
      <c r="G6" s="41"/>
      <c r="H6" s="61"/>
      <c r="I6" s="31"/>
      <c r="J6" s="29"/>
    </row>
    <row r="7" spans="1:10" s="111" customFormat="1" ht="12.75" x14ac:dyDescent="0.2">
      <c r="B7" s="130" t="s">
        <v>72</v>
      </c>
      <c r="C7" s="142" t="s">
        <v>73</v>
      </c>
      <c r="D7" s="141">
        <v>0</v>
      </c>
      <c r="E7" s="143">
        <v>1528331</v>
      </c>
      <c r="F7" s="141">
        <v>346388</v>
      </c>
      <c r="G7" s="143">
        <v>197332</v>
      </c>
      <c r="H7" s="141">
        <v>149056</v>
      </c>
      <c r="I7" s="112">
        <v>346388</v>
      </c>
      <c r="J7" s="30"/>
    </row>
    <row r="8" spans="1:10" s="111" customFormat="1" ht="12.75" x14ac:dyDescent="0.2">
      <c r="B8" s="130" t="s">
        <v>12</v>
      </c>
      <c r="C8" s="142" t="s">
        <v>198</v>
      </c>
      <c r="D8" s="141">
        <v>0</v>
      </c>
      <c r="E8" s="143">
        <v>5068379</v>
      </c>
      <c r="F8" s="141">
        <v>349382</v>
      </c>
      <c r="G8" s="143">
        <v>170668</v>
      </c>
      <c r="H8" s="141">
        <v>178714</v>
      </c>
      <c r="I8" s="112">
        <v>249382</v>
      </c>
      <c r="J8" s="30" t="s">
        <v>348</v>
      </c>
    </row>
    <row r="9" spans="1:10" s="115" customFormat="1" ht="12.75" x14ac:dyDescent="0.2">
      <c r="B9" s="130" t="s">
        <v>67</v>
      </c>
      <c r="C9" s="142" t="s">
        <v>68</v>
      </c>
      <c r="D9" s="141">
        <v>0</v>
      </c>
      <c r="E9" s="143">
        <v>1325960</v>
      </c>
      <c r="F9" s="141">
        <v>476206</v>
      </c>
      <c r="G9" s="143">
        <v>0</v>
      </c>
      <c r="H9" s="141">
        <v>476206</v>
      </c>
      <c r="I9" s="154">
        <v>476206</v>
      </c>
      <c r="J9" s="119"/>
    </row>
    <row r="10" spans="1:10" s="115" customFormat="1" ht="12.75" x14ac:dyDescent="0.2">
      <c r="B10" s="130" t="s">
        <v>74</v>
      </c>
      <c r="C10" s="142" t="s">
        <v>75</v>
      </c>
      <c r="D10" s="141">
        <v>0</v>
      </c>
      <c r="E10" s="143">
        <v>3666027</v>
      </c>
      <c r="F10" s="141">
        <v>1000000</v>
      </c>
      <c r="G10" s="143">
        <v>429897</v>
      </c>
      <c r="H10" s="141">
        <v>570103</v>
      </c>
      <c r="I10" s="154">
        <v>600000</v>
      </c>
      <c r="J10" s="119" t="s">
        <v>348</v>
      </c>
    </row>
    <row r="11" spans="1:10" s="115" customFormat="1" ht="12.75" x14ac:dyDescent="0.2">
      <c r="B11" s="130" t="s">
        <v>76</v>
      </c>
      <c r="C11" s="142" t="s">
        <v>77</v>
      </c>
      <c r="D11" s="141">
        <v>0</v>
      </c>
      <c r="E11" s="143">
        <v>351642</v>
      </c>
      <c r="F11" s="141">
        <v>-8308742</v>
      </c>
      <c r="G11" s="143">
        <v>119052</v>
      </c>
      <c r="H11" s="141">
        <v>-8427794</v>
      </c>
      <c r="I11" s="154">
        <v>-8308742</v>
      </c>
      <c r="J11" s="119"/>
    </row>
    <row r="12" spans="1:10" s="115" customFormat="1" ht="12.75" x14ac:dyDescent="0.2">
      <c r="B12" s="130" t="s">
        <v>102</v>
      </c>
      <c r="C12" s="142" t="s">
        <v>194</v>
      </c>
      <c r="D12" s="141">
        <v>0</v>
      </c>
      <c r="E12" s="143">
        <v>-13063</v>
      </c>
      <c r="F12" s="141">
        <v>313063</v>
      </c>
      <c r="G12" s="143">
        <v>0</v>
      </c>
      <c r="H12" s="141">
        <v>313063</v>
      </c>
      <c r="I12" s="154">
        <v>313063</v>
      </c>
      <c r="J12" s="119"/>
    </row>
    <row r="13" spans="1:10" s="115" customFormat="1" ht="12.75" x14ac:dyDescent="0.2">
      <c r="B13" s="130" t="s">
        <v>191</v>
      </c>
      <c r="C13" s="142" t="s">
        <v>195</v>
      </c>
      <c r="D13" s="141">
        <v>0</v>
      </c>
      <c r="E13" s="143">
        <v>1147169</v>
      </c>
      <c r="F13" s="141">
        <v>1122913</v>
      </c>
      <c r="G13" s="143">
        <v>770083</v>
      </c>
      <c r="H13" s="141">
        <v>352830</v>
      </c>
      <c r="I13" s="154">
        <v>1100000</v>
      </c>
      <c r="J13" s="119" t="s">
        <v>349</v>
      </c>
    </row>
    <row r="14" spans="1:10" s="115" customFormat="1" ht="12.75" x14ac:dyDescent="0.2">
      <c r="B14" s="130" t="s">
        <v>196</v>
      </c>
      <c r="C14" s="142" t="s">
        <v>197</v>
      </c>
      <c r="D14" s="141">
        <v>0</v>
      </c>
      <c r="E14" s="143">
        <v>1600620</v>
      </c>
      <c r="F14" s="141">
        <v>3132251</v>
      </c>
      <c r="G14" s="143">
        <v>1232871</v>
      </c>
      <c r="H14" s="141">
        <v>1899380</v>
      </c>
      <c r="I14" s="154">
        <v>3100000</v>
      </c>
      <c r="J14" s="119"/>
    </row>
    <row r="15" spans="1:10" s="115" customFormat="1" ht="12.75" x14ac:dyDescent="0.2">
      <c r="B15" s="151" t="s">
        <v>350</v>
      </c>
      <c r="C15" s="142" t="s">
        <v>351</v>
      </c>
      <c r="D15" s="141"/>
      <c r="E15" s="143"/>
      <c r="F15" s="141">
        <v>0</v>
      </c>
      <c r="G15" s="143">
        <v>0</v>
      </c>
      <c r="H15" s="141">
        <v>0</v>
      </c>
      <c r="I15" s="154">
        <v>1200000</v>
      </c>
      <c r="J15" s="119"/>
    </row>
    <row r="16" spans="1:10" s="115" customFormat="1" ht="12.75" x14ac:dyDescent="0.2">
      <c r="B16" s="130" t="s">
        <v>296</v>
      </c>
      <c r="C16" s="142" t="s">
        <v>255</v>
      </c>
      <c r="D16" s="141">
        <v>0</v>
      </c>
      <c r="E16" s="143">
        <v>10884</v>
      </c>
      <c r="F16" s="141">
        <v>4000000</v>
      </c>
      <c r="G16" s="143">
        <v>10884</v>
      </c>
      <c r="H16" s="141">
        <v>3989116</v>
      </c>
      <c r="I16" s="154">
        <v>4000000</v>
      </c>
      <c r="J16" s="119"/>
    </row>
    <row r="17" spans="2:10" s="115" customFormat="1" ht="12.75" x14ac:dyDescent="0.2">
      <c r="B17" s="130" t="s">
        <v>263</v>
      </c>
      <c r="C17" s="142" t="s">
        <v>264</v>
      </c>
      <c r="D17" s="141">
        <v>4000000</v>
      </c>
      <c r="E17" s="143">
        <v>0</v>
      </c>
      <c r="F17" s="141">
        <v>4000000</v>
      </c>
      <c r="G17" s="143">
        <v>0</v>
      </c>
      <c r="H17" s="141">
        <v>4000000</v>
      </c>
      <c r="I17" s="154">
        <v>2500000</v>
      </c>
      <c r="J17" s="119" t="s">
        <v>319</v>
      </c>
    </row>
    <row r="18" spans="2:10" s="115" customFormat="1" ht="12.75" x14ac:dyDescent="0.2">
      <c r="B18" s="130" t="s">
        <v>79</v>
      </c>
      <c r="C18" s="142" t="s">
        <v>80</v>
      </c>
      <c r="D18" s="141">
        <v>0</v>
      </c>
      <c r="E18" s="143">
        <v>727058</v>
      </c>
      <c r="F18" s="141">
        <v>120000</v>
      </c>
      <c r="G18" s="143">
        <v>38067</v>
      </c>
      <c r="H18" s="141">
        <v>81933</v>
      </c>
      <c r="I18" s="154">
        <v>120000</v>
      </c>
      <c r="J18" s="119"/>
    </row>
    <row r="19" spans="2:10" s="115" customFormat="1" ht="12.75" x14ac:dyDescent="0.2">
      <c r="B19" s="144" t="s">
        <v>297</v>
      </c>
      <c r="C19" s="142" t="s">
        <v>265</v>
      </c>
      <c r="D19" s="141">
        <v>0</v>
      </c>
      <c r="E19" s="143">
        <v>925325</v>
      </c>
      <c r="F19" s="141">
        <v>25325</v>
      </c>
      <c r="G19" s="143">
        <v>0</v>
      </c>
      <c r="H19" s="141">
        <v>25325</v>
      </c>
      <c r="I19" s="155">
        <v>25325</v>
      </c>
      <c r="J19" s="152"/>
    </row>
    <row r="20" spans="2:10" ht="12.75" x14ac:dyDescent="0.2">
      <c r="B20" s="89"/>
      <c r="C20" s="18"/>
      <c r="D20" s="19"/>
      <c r="E20" s="18"/>
      <c r="F20" s="19"/>
      <c r="G20" s="18"/>
      <c r="H20" s="19"/>
      <c r="I20" s="103"/>
      <c r="J20" s="99"/>
    </row>
    <row r="21" spans="2:10" ht="12.75" x14ac:dyDescent="0.2">
      <c r="B21" s="80"/>
      <c r="C21" s="23"/>
      <c r="D21" s="113">
        <f t="shared" ref="D21:I21" si="0">SUM(D7:D20)</f>
        <v>4000000</v>
      </c>
      <c r="E21" s="81">
        <f t="shared" si="0"/>
        <v>16338332</v>
      </c>
      <c r="F21" s="113">
        <f t="shared" si="0"/>
        <v>6576786</v>
      </c>
      <c r="G21" s="81">
        <f t="shared" si="0"/>
        <v>2968854</v>
      </c>
      <c r="H21" s="113">
        <f t="shared" si="0"/>
        <v>3607932</v>
      </c>
      <c r="I21" s="81">
        <f t="shared" si="0"/>
        <v>5721622</v>
      </c>
      <c r="J21" s="39"/>
    </row>
    <row r="22" spans="2:10" ht="12.75" x14ac:dyDescent="0.2">
      <c r="B22" s="111"/>
      <c r="C22" s="13"/>
      <c r="D22" s="111"/>
      <c r="E22" s="111"/>
      <c r="F22" s="111"/>
      <c r="G22" s="111"/>
      <c r="H22" s="111"/>
    </row>
    <row r="23" spans="2:10" x14ac:dyDescent="0.2">
      <c r="B23" s="111"/>
      <c r="C23" s="96"/>
      <c r="D23" s="111"/>
      <c r="E23" s="111"/>
      <c r="F23" s="111"/>
      <c r="G23" s="111"/>
      <c r="H23" s="111"/>
    </row>
    <row r="24" spans="2:10" ht="12.75" x14ac:dyDescent="0.2">
      <c r="B24" s="18"/>
      <c r="C24" s="18" t="s">
        <v>268</v>
      </c>
      <c r="D24" s="20" t="s">
        <v>0</v>
      </c>
      <c r="E24" s="18" t="s">
        <v>1</v>
      </c>
      <c r="F24" s="20" t="s">
        <v>2</v>
      </c>
      <c r="G24" s="20" t="s">
        <v>3</v>
      </c>
      <c r="H24" s="22" t="s">
        <v>4</v>
      </c>
      <c r="I24" s="20" t="s">
        <v>31</v>
      </c>
      <c r="J24" s="21" t="s">
        <v>32</v>
      </c>
    </row>
    <row r="25" spans="2:10" ht="25.5" x14ac:dyDescent="0.2">
      <c r="B25" s="23"/>
      <c r="C25" s="23" t="s">
        <v>269</v>
      </c>
      <c r="D25" s="24" t="s">
        <v>200</v>
      </c>
      <c r="E25" s="146" t="s">
        <v>274</v>
      </c>
      <c r="F25" s="26">
        <v>2017</v>
      </c>
      <c r="G25" s="69" t="s">
        <v>316</v>
      </c>
      <c r="H25" s="42" t="s">
        <v>5</v>
      </c>
      <c r="I25" s="24" t="s">
        <v>201</v>
      </c>
      <c r="J25" s="39"/>
    </row>
    <row r="26" spans="2:10" ht="12.75" x14ac:dyDescent="0.2">
      <c r="B26" s="161"/>
      <c r="C26" s="17"/>
      <c r="D26" s="61"/>
      <c r="E26" s="41"/>
      <c r="F26" s="61"/>
      <c r="G26" s="41"/>
      <c r="H26" s="61"/>
      <c r="I26" s="31"/>
      <c r="J26" s="29"/>
    </row>
    <row r="27" spans="2:10" s="111" customFormat="1" ht="12.75" x14ac:dyDescent="0.2">
      <c r="B27" s="162" t="s">
        <v>12</v>
      </c>
      <c r="C27" s="136" t="s">
        <v>198</v>
      </c>
      <c r="D27" s="129">
        <v>0</v>
      </c>
      <c r="E27" s="137">
        <v>5068379</v>
      </c>
      <c r="F27" s="129">
        <v>-623355</v>
      </c>
      <c r="G27" s="137">
        <v>0</v>
      </c>
      <c r="H27" s="129">
        <f t="shared" ref="H27:H35" si="1">SUM(F27-G27)</f>
        <v>-623355</v>
      </c>
      <c r="I27" s="33"/>
      <c r="J27" s="30"/>
    </row>
    <row r="28" spans="2:10" s="111" customFormat="1" ht="12.75" x14ac:dyDescent="0.2">
      <c r="B28" s="162" t="s">
        <v>67</v>
      </c>
      <c r="C28" s="136" t="s">
        <v>68</v>
      </c>
      <c r="D28" s="129">
        <v>0</v>
      </c>
      <c r="E28" s="137">
        <v>1325960</v>
      </c>
      <c r="F28" s="129">
        <v>-819836</v>
      </c>
      <c r="G28" s="137">
        <v>0</v>
      </c>
      <c r="H28" s="129">
        <f t="shared" si="1"/>
        <v>-819836</v>
      </c>
      <c r="I28" s="33"/>
      <c r="J28" s="30"/>
    </row>
    <row r="29" spans="2:10" s="111" customFormat="1" ht="12.75" x14ac:dyDescent="0.2">
      <c r="B29" s="162" t="s">
        <v>13</v>
      </c>
      <c r="C29" s="136" t="s">
        <v>256</v>
      </c>
      <c r="D29" s="129">
        <v>0</v>
      </c>
      <c r="E29" s="137">
        <v>1123132</v>
      </c>
      <c r="F29" s="129">
        <v>-591703</v>
      </c>
      <c r="G29" s="137">
        <v>0</v>
      </c>
      <c r="H29" s="129">
        <f t="shared" si="1"/>
        <v>-591703</v>
      </c>
      <c r="I29" s="33"/>
      <c r="J29" s="30"/>
    </row>
    <row r="30" spans="2:10" s="111" customFormat="1" ht="12.75" x14ac:dyDescent="0.2">
      <c r="B30" s="162" t="s">
        <v>14</v>
      </c>
      <c r="C30" s="136" t="s">
        <v>252</v>
      </c>
      <c r="D30" s="129">
        <v>0</v>
      </c>
      <c r="E30" s="137">
        <v>1238589</v>
      </c>
      <c r="F30" s="129">
        <v>-318609</v>
      </c>
      <c r="G30" s="137">
        <v>0</v>
      </c>
      <c r="H30" s="129">
        <f t="shared" si="1"/>
        <v>-318609</v>
      </c>
      <c r="I30" s="33"/>
      <c r="J30" s="30"/>
    </row>
    <row r="31" spans="2:10" s="111" customFormat="1" ht="12.75" x14ac:dyDescent="0.2">
      <c r="B31" s="162" t="s">
        <v>15</v>
      </c>
      <c r="C31" s="136" t="s">
        <v>257</v>
      </c>
      <c r="D31" s="129">
        <v>0</v>
      </c>
      <c r="E31" s="137">
        <v>721006</v>
      </c>
      <c r="F31" s="129">
        <v>-465955</v>
      </c>
      <c r="G31" s="137">
        <v>0</v>
      </c>
      <c r="H31" s="129">
        <f t="shared" si="1"/>
        <v>-465955</v>
      </c>
      <c r="I31" s="33"/>
      <c r="J31" s="30"/>
    </row>
    <row r="32" spans="2:10" s="111" customFormat="1" ht="12.75" x14ac:dyDescent="0.2">
      <c r="B32" s="162" t="s">
        <v>16</v>
      </c>
      <c r="C32" s="136" t="s">
        <v>258</v>
      </c>
      <c r="D32" s="129">
        <v>0</v>
      </c>
      <c r="E32" s="137">
        <v>404097</v>
      </c>
      <c r="F32" s="129">
        <v>-185708</v>
      </c>
      <c r="G32" s="137">
        <v>0</v>
      </c>
      <c r="H32" s="129">
        <f t="shared" si="1"/>
        <v>-185708</v>
      </c>
      <c r="I32" s="33"/>
      <c r="J32" s="30"/>
    </row>
    <row r="33" spans="2:10" s="111" customFormat="1" ht="12.75" x14ac:dyDescent="0.2">
      <c r="B33" s="162" t="s">
        <v>17</v>
      </c>
      <c r="C33" s="136" t="s">
        <v>259</v>
      </c>
      <c r="D33" s="129">
        <v>0</v>
      </c>
      <c r="E33" s="137">
        <v>269793</v>
      </c>
      <c r="F33" s="129">
        <v>-374160</v>
      </c>
      <c r="G33" s="137">
        <v>0</v>
      </c>
      <c r="H33" s="129">
        <f t="shared" si="1"/>
        <v>-374160</v>
      </c>
      <c r="I33" s="33"/>
      <c r="J33" s="30"/>
    </row>
    <row r="34" spans="2:10" s="111" customFormat="1" ht="12.75" x14ac:dyDescent="0.2">
      <c r="B34" s="162" t="s">
        <v>18</v>
      </c>
      <c r="C34" s="136" t="s">
        <v>70</v>
      </c>
      <c r="D34" s="129">
        <v>0</v>
      </c>
      <c r="E34" s="137">
        <v>2685817</v>
      </c>
      <c r="F34" s="129">
        <v>-719954</v>
      </c>
      <c r="G34" s="137">
        <v>-60700</v>
      </c>
      <c r="H34" s="129">
        <f t="shared" si="1"/>
        <v>-659254</v>
      </c>
      <c r="I34" s="33"/>
      <c r="J34" s="30"/>
    </row>
    <row r="35" spans="2:10" s="111" customFormat="1" ht="12.75" x14ac:dyDescent="0.2">
      <c r="B35" s="162" t="s">
        <v>19</v>
      </c>
      <c r="C35" s="136" t="s">
        <v>253</v>
      </c>
      <c r="D35" s="129">
        <v>0</v>
      </c>
      <c r="E35" s="137">
        <v>331608</v>
      </c>
      <c r="F35" s="129">
        <v>-66902</v>
      </c>
      <c r="G35" s="137">
        <v>0</v>
      </c>
      <c r="H35" s="129">
        <f t="shared" si="1"/>
        <v>-66902</v>
      </c>
      <c r="I35" s="33"/>
      <c r="J35" s="30"/>
    </row>
    <row r="36" spans="2:10" s="111" customFormat="1" ht="12.75" x14ac:dyDescent="0.2">
      <c r="B36" s="162" t="s">
        <v>20</v>
      </c>
      <c r="C36" s="136" t="s">
        <v>260</v>
      </c>
      <c r="D36" s="129">
        <v>0</v>
      </c>
      <c r="E36" s="137">
        <v>1457018</v>
      </c>
      <c r="F36" s="129">
        <v>-4347</v>
      </c>
      <c r="G36" s="137">
        <v>0</v>
      </c>
      <c r="H36" s="129">
        <f t="shared" ref="H36:H43" si="2">SUM(F36-G36)</f>
        <v>-4347</v>
      </c>
      <c r="I36" s="33"/>
      <c r="J36" s="30"/>
    </row>
    <row r="37" spans="2:10" s="111" customFormat="1" ht="12.75" x14ac:dyDescent="0.2">
      <c r="B37" s="162" t="s">
        <v>21</v>
      </c>
      <c r="C37" s="136" t="s">
        <v>261</v>
      </c>
      <c r="D37" s="129">
        <v>0</v>
      </c>
      <c r="E37" s="137">
        <v>2860242</v>
      </c>
      <c r="F37" s="129">
        <v>-1670541</v>
      </c>
      <c r="G37" s="137">
        <v>0</v>
      </c>
      <c r="H37" s="129">
        <f t="shared" si="2"/>
        <v>-1670541</v>
      </c>
      <c r="I37" s="33"/>
      <c r="J37" s="30"/>
    </row>
    <row r="38" spans="2:10" s="111" customFormat="1" ht="12.75" x14ac:dyDescent="0.2">
      <c r="B38" s="162" t="s">
        <v>22</v>
      </c>
      <c r="C38" s="136" t="s">
        <v>262</v>
      </c>
      <c r="D38" s="129">
        <v>0</v>
      </c>
      <c r="E38" s="137">
        <v>1462745</v>
      </c>
      <c r="F38" s="129">
        <v>-1182257</v>
      </c>
      <c r="G38" s="137">
        <v>-60700</v>
      </c>
      <c r="H38" s="129">
        <f t="shared" si="2"/>
        <v>-1121557</v>
      </c>
      <c r="I38" s="33"/>
      <c r="J38" s="30"/>
    </row>
    <row r="39" spans="2:10" s="111" customFormat="1" ht="12.75" x14ac:dyDescent="0.2">
      <c r="B39" s="162" t="s">
        <v>23</v>
      </c>
      <c r="C39" s="136" t="s">
        <v>193</v>
      </c>
      <c r="D39" s="129">
        <v>0</v>
      </c>
      <c r="E39" s="137">
        <v>1254906</v>
      </c>
      <c r="F39" s="129">
        <v>172798</v>
      </c>
      <c r="G39" s="137">
        <v>0</v>
      </c>
      <c r="H39" s="129">
        <f t="shared" si="2"/>
        <v>172798</v>
      </c>
      <c r="I39" s="33"/>
      <c r="J39" s="30"/>
    </row>
    <row r="40" spans="2:10" s="111" customFormat="1" ht="12.75" x14ac:dyDescent="0.2">
      <c r="B40" s="162" t="s">
        <v>25</v>
      </c>
      <c r="C40" s="136" t="s">
        <v>78</v>
      </c>
      <c r="D40" s="129">
        <v>0</v>
      </c>
      <c r="E40" s="137">
        <v>40975</v>
      </c>
      <c r="F40" s="129">
        <v>48492</v>
      </c>
      <c r="G40" s="137">
        <v>0</v>
      </c>
      <c r="H40" s="129">
        <f t="shared" si="2"/>
        <v>48492</v>
      </c>
      <c r="I40" s="33"/>
      <c r="J40" s="30"/>
    </row>
    <row r="41" spans="2:10" s="111" customFormat="1" ht="12.75" x14ac:dyDescent="0.2">
      <c r="B41" s="162" t="s">
        <v>102</v>
      </c>
      <c r="C41" s="136" t="s">
        <v>194</v>
      </c>
      <c r="D41" s="129">
        <v>0</v>
      </c>
      <c r="E41" s="137">
        <v>-13063</v>
      </c>
      <c r="F41" s="129">
        <v>-170136</v>
      </c>
      <c r="G41" s="137">
        <v>0</v>
      </c>
      <c r="H41" s="129">
        <f t="shared" si="2"/>
        <v>-170136</v>
      </c>
      <c r="I41" s="33"/>
      <c r="J41" s="30"/>
    </row>
    <row r="42" spans="2:10" s="111" customFormat="1" ht="12.75" x14ac:dyDescent="0.2">
      <c r="B42" s="162" t="s">
        <v>191</v>
      </c>
      <c r="C42" s="136" t="s">
        <v>195</v>
      </c>
      <c r="D42" s="129">
        <v>0</v>
      </c>
      <c r="E42" s="137">
        <v>1147169</v>
      </c>
      <c r="F42" s="129">
        <v>-245666</v>
      </c>
      <c r="G42" s="137">
        <v>699700</v>
      </c>
      <c r="H42" s="129">
        <f t="shared" si="2"/>
        <v>-945366</v>
      </c>
      <c r="I42" s="33"/>
      <c r="J42" s="30"/>
    </row>
    <row r="43" spans="2:10" s="111" customFormat="1" ht="12.75" x14ac:dyDescent="0.2">
      <c r="B43" s="162" t="s">
        <v>196</v>
      </c>
      <c r="C43" s="136" t="s">
        <v>197</v>
      </c>
      <c r="D43" s="129">
        <v>0</v>
      </c>
      <c r="E43" s="137">
        <v>1600620</v>
      </c>
      <c r="F43" s="129">
        <v>0</v>
      </c>
      <c r="G43" s="137">
        <v>977392</v>
      </c>
      <c r="H43" s="129">
        <f t="shared" si="2"/>
        <v>-977392</v>
      </c>
      <c r="I43" s="33"/>
      <c r="J43" s="30"/>
    </row>
    <row r="44" spans="2:10" s="115" customFormat="1" ht="12.75" x14ac:dyDescent="0.2">
      <c r="B44" s="163"/>
      <c r="C44" s="116"/>
      <c r="D44" s="117"/>
      <c r="E44" s="118"/>
      <c r="F44" s="117"/>
      <c r="G44" s="118"/>
      <c r="H44" s="129"/>
      <c r="I44" s="120"/>
      <c r="J44" s="119"/>
    </row>
    <row r="45" spans="2:10" ht="12.75" x14ac:dyDescent="0.2">
      <c r="B45" s="89"/>
      <c r="C45" s="18"/>
      <c r="D45" s="19"/>
      <c r="E45" s="18"/>
      <c r="F45" s="19"/>
      <c r="G45" s="18"/>
      <c r="H45" s="19"/>
      <c r="I45" s="91"/>
      <c r="J45" s="99"/>
    </row>
    <row r="46" spans="2:10" ht="12.75" x14ac:dyDescent="0.2">
      <c r="B46" s="80"/>
      <c r="C46" s="23"/>
      <c r="D46" s="113">
        <f t="shared" ref="D46:I46" si="3">SUM(D27:D45)</f>
        <v>0</v>
      </c>
      <c r="E46" s="81">
        <f t="shared" si="3"/>
        <v>22978993</v>
      </c>
      <c r="F46" s="113">
        <f t="shared" si="3"/>
        <v>-7217839</v>
      </c>
      <c r="G46" s="81">
        <f t="shared" si="3"/>
        <v>1555692</v>
      </c>
      <c r="H46" s="113">
        <f t="shared" si="3"/>
        <v>-8773531</v>
      </c>
      <c r="I46" s="81">
        <f t="shared" si="3"/>
        <v>0</v>
      </c>
      <c r="J46" s="39"/>
    </row>
    <row r="47" spans="2:10" ht="12.75" thickBot="1" x14ac:dyDescent="0.25">
      <c r="B47" s="111"/>
      <c r="C47" s="111"/>
      <c r="D47" s="111"/>
      <c r="E47" s="111"/>
      <c r="F47" s="111"/>
      <c r="G47" s="111"/>
      <c r="H47" s="111"/>
    </row>
    <row r="48" spans="2:10" ht="16.5" thickBot="1" x14ac:dyDescent="0.3">
      <c r="B48" s="210" t="s">
        <v>270</v>
      </c>
      <c r="C48" s="211"/>
      <c r="D48" s="145">
        <f>D21+D46</f>
        <v>4000000</v>
      </c>
      <c r="E48" s="121">
        <f>E21+E46</f>
        <v>39317325</v>
      </c>
      <c r="F48" s="145">
        <f>F21+F46</f>
        <v>-641053</v>
      </c>
      <c r="G48" s="121">
        <f>G21+G46</f>
        <v>4524546</v>
      </c>
      <c r="H48" s="145">
        <f>H21+H46</f>
        <v>-5165599</v>
      </c>
    </row>
    <row r="49" spans="2:8" x14ac:dyDescent="0.2">
      <c r="B49" s="111"/>
      <c r="C49" s="111"/>
      <c r="D49" s="111"/>
      <c r="E49" s="111"/>
      <c r="F49" s="111"/>
      <c r="G49" s="111"/>
      <c r="H49" s="111"/>
    </row>
    <row r="50" spans="2:8" x14ac:dyDescent="0.2">
      <c r="B50" s="111"/>
      <c r="C50" s="111"/>
      <c r="D50" s="111"/>
      <c r="E50" s="111"/>
      <c r="F50" s="111"/>
      <c r="G50" s="111"/>
      <c r="H50" s="111"/>
    </row>
    <row r="51" spans="2:8" x14ac:dyDescent="0.2">
      <c r="B51" s="111"/>
      <c r="C51" s="111"/>
      <c r="D51" s="111"/>
      <c r="E51" s="111"/>
      <c r="F51" s="111"/>
      <c r="G51" s="111"/>
      <c r="H51" s="111"/>
    </row>
    <row r="52" spans="2:8" x14ac:dyDescent="0.2">
      <c r="B52" s="111"/>
      <c r="C52" s="111"/>
      <c r="D52" s="111"/>
      <c r="E52" s="111"/>
      <c r="F52" s="111"/>
      <c r="G52" s="111"/>
      <c r="H52" s="111"/>
    </row>
    <row r="53" spans="2:8" x14ac:dyDescent="0.2">
      <c r="B53" s="111"/>
      <c r="C53" s="111"/>
      <c r="D53" s="111"/>
      <c r="E53" s="111"/>
      <c r="F53" s="111"/>
      <c r="G53" s="111"/>
      <c r="H53" s="111"/>
    </row>
    <row r="54" spans="2:8" x14ac:dyDescent="0.2">
      <c r="B54" s="111"/>
      <c r="C54" s="111"/>
      <c r="D54" s="111"/>
      <c r="E54" s="111"/>
      <c r="F54" s="111"/>
      <c r="G54" s="111"/>
      <c r="H54" s="111"/>
    </row>
    <row r="55" spans="2:8" x14ac:dyDescent="0.2">
      <c r="B55" s="111"/>
      <c r="C55" s="111"/>
      <c r="D55" s="111"/>
      <c r="E55" s="111"/>
      <c r="F55" s="111"/>
      <c r="G55" s="111"/>
      <c r="H55" s="111"/>
    </row>
    <row r="56" spans="2:8" x14ac:dyDescent="0.2">
      <c r="B56" s="111"/>
      <c r="C56" s="111"/>
      <c r="D56" s="111"/>
      <c r="E56" s="111"/>
      <c r="F56" s="111"/>
      <c r="G56" s="111"/>
      <c r="H56" s="111"/>
    </row>
    <row r="57" spans="2:8" x14ac:dyDescent="0.2">
      <c r="B57" s="111"/>
      <c r="C57" s="111"/>
      <c r="D57" s="111"/>
      <c r="E57" s="111"/>
      <c r="F57" s="111"/>
      <c r="G57" s="111"/>
      <c r="H57" s="111"/>
    </row>
    <row r="58" spans="2:8" x14ac:dyDescent="0.2">
      <c r="B58" s="111"/>
      <c r="C58" s="111"/>
      <c r="D58" s="111"/>
      <c r="E58" s="111"/>
      <c r="F58" s="111"/>
      <c r="G58" s="111"/>
      <c r="H58" s="111"/>
    </row>
    <row r="59" spans="2:8" x14ac:dyDescent="0.2">
      <c r="B59" s="111"/>
      <c r="C59" s="111"/>
      <c r="D59" s="111"/>
      <c r="E59" s="111"/>
      <c r="F59" s="111"/>
      <c r="G59" s="111"/>
      <c r="H59" s="111"/>
    </row>
    <row r="60" spans="2:8" x14ac:dyDescent="0.2">
      <c r="B60" s="111"/>
      <c r="C60" s="111"/>
      <c r="D60" s="111"/>
      <c r="E60" s="111"/>
      <c r="F60" s="111"/>
      <c r="G60" s="111"/>
      <c r="H60" s="111"/>
    </row>
    <row r="61" spans="2:8" x14ac:dyDescent="0.2">
      <c r="B61" s="111"/>
      <c r="C61" s="111"/>
      <c r="D61" s="111"/>
      <c r="E61" s="111"/>
      <c r="F61" s="111"/>
      <c r="G61" s="111"/>
      <c r="H61" s="111"/>
    </row>
    <row r="62" spans="2:8" x14ac:dyDescent="0.2">
      <c r="B62" s="111"/>
      <c r="C62" s="111"/>
      <c r="D62" s="111"/>
      <c r="E62" s="111"/>
      <c r="F62" s="111"/>
      <c r="G62" s="111"/>
      <c r="H62" s="111"/>
    </row>
    <row r="63" spans="2:8" x14ac:dyDescent="0.2">
      <c r="B63" s="111"/>
      <c r="C63" s="111"/>
      <c r="D63" s="111"/>
      <c r="E63" s="111"/>
      <c r="F63" s="111"/>
      <c r="G63" s="111"/>
      <c r="H63" s="111"/>
    </row>
    <row r="64" spans="2:8" x14ac:dyDescent="0.2">
      <c r="B64" s="111"/>
      <c r="C64" s="111"/>
      <c r="D64" s="111"/>
      <c r="E64" s="111"/>
      <c r="F64" s="111"/>
      <c r="G64" s="111"/>
      <c r="H64" s="111"/>
    </row>
    <row r="65" spans="2:8" x14ac:dyDescent="0.2">
      <c r="B65" s="111"/>
      <c r="C65" s="111"/>
      <c r="D65" s="111"/>
      <c r="E65" s="111"/>
      <c r="F65" s="111"/>
      <c r="G65" s="111"/>
      <c r="H65" s="111"/>
    </row>
    <row r="66" spans="2:8" x14ac:dyDescent="0.2">
      <c r="B66" s="111"/>
      <c r="C66" s="111"/>
      <c r="D66" s="111"/>
      <c r="E66" s="111"/>
      <c r="F66" s="111"/>
      <c r="G66" s="111"/>
      <c r="H66" s="111"/>
    </row>
    <row r="67" spans="2:8" x14ac:dyDescent="0.2">
      <c r="B67" s="111"/>
      <c r="C67" s="111"/>
      <c r="D67" s="111"/>
      <c r="E67" s="111"/>
      <c r="F67" s="111"/>
      <c r="G67" s="111"/>
      <c r="H67" s="111"/>
    </row>
    <row r="68" spans="2:8" x14ac:dyDescent="0.2">
      <c r="B68" s="111"/>
      <c r="C68" s="111"/>
      <c r="D68" s="111"/>
      <c r="E68" s="111"/>
      <c r="F68" s="111"/>
      <c r="G68" s="111"/>
      <c r="H68" s="111"/>
    </row>
    <row r="69" spans="2:8" x14ac:dyDescent="0.2">
      <c r="B69" s="111"/>
      <c r="C69" s="111"/>
      <c r="D69" s="111"/>
      <c r="E69" s="111"/>
      <c r="F69" s="111"/>
      <c r="G69" s="111"/>
      <c r="H69" s="111"/>
    </row>
  </sheetData>
  <mergeCells count="1">
    <mergeCell ref="B48:C48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2017-09-27T11:00:00+00:00</MeetingStartDate>
    <EnclosureFileNumber xmlns="d08b57ff-b9b7-4581-975d-98f87b579a51">124916/17</EnclosureFileNumber>
    <AgendaId xmlns="d08b57ff-b9b7-4581-975d-98f87b579a51">7268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2613560</FusionId>
    <AgendaAccessLevelName xmlns="d08b57ff-b9b7-4581-975d-98f87b579a51">Åben</AgendaAccessLevelName>
    <UNC xmlns="d08b57ff-b9b7-4581-975d-98f87b579a51">2367989</UNC>
    <MeetingTitle xmlns="d08b57ff-b9b7-4581-975d-98f87b579a51">27-09-2017</MeetingTitle>
    <MeetingDateAndTime xmlns="d08b57ff-b9b7-4581-975d-98f87b579a51">27-09-2017 fra 13:00 - 14:30</MeetingDateAndTime>
    <MeetingEndDate xmlns="d08b57ff-b9b7-4581-975d-98f87b579a51">2017-09-27T12:30:00+00:00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5383D0-267A-49F7-862A-95B555C35B7D}"/>
</file>

<file path=customXml/itemProps2.xml><?xml version="1.0" encoding="utf-8"?>
<ds:datastoreItem xmlns:ds="http://schemas.openxmlformats.org/officeDocument/2006/customXml" ds:itemID="{E7DA6478-C347-4ECF-81D3-E110490DC725}"/>
</file>

<file path=customXml/itemProps3.xml><?xml version="1.0" encoding="utf-8"?>
<ds:datastoreItem xmlns:ds="http://schemas.openxmlformats.org/officeDocument/2006/customXml" ds:itemID="{A5475C7B-C6B2-41E0-A4D6-09B7F52F8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 Anlæg</vt:lpstr>
      <vt:lpstr>1 Økonomi og Erhverv</vt:lpstr>
      <vt:lpstr>2 Plan og Teknik</vt:lpstr>
      <vt:lpstr>3 Børn og Undervisning</vt:lpstr>
      <vt:lpstr>4 Kultur og Fritid</vt:lpstr>
      <vt:lpstr>5 Social og Sundhed</vt:lpstr>
      <vt:lpstr>Bolig-erhvervs-indtægter</vt:lpstr>
      <vt:lpstr>Bolig-erhverv-udstykning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ØKE-27-09-2017 - Bilag 1227.03 Anlæg pr 31082017 - Samtlige udvalg - Budgetopfølgning</dc:title>
  <dc:creator>Tajma Demirovic</dc:creator>
  <cp:lastModifiedBy>Jannick Kevin Jørgensen</cp:lastModifiedBy>
  <cp:lastPrinted>2017-09-11T12:07:49Z</cp:lastPrinted>
  <dcterms:created xsi:type="dcterms:W3CDTF">2015-05-07T13:39:22Z</dcterms:created>
  <dcterms:modified xsi:type="dcterms:W3CDTF">2017-09-21T06:27:21Z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